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ton\Documents\2014\"/>
    </mc:Choice>
  </mc:AlternateContent>
  <bookViews>
    <workbookView xWindow="0" yWindow="0" windowWidth="15360" windowHeight="7350" activeTab="1"/>
  </bookViews>
  <sheets>
    <sheet name="Price" sheetId="12" r:id="rId1"/>
    <sheet name="Sample Trade Summary Page" sheetId="1" r:id="rId2"/>
  </sheets>
  <definedNames>
    <definedName name="dates">Price!$A$6:$A$58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1" l="1"/>
  <c r="N10" i="1"/>
  <c r="N11" i="1"/>
  <c r="N12" i="1"/>
  <c r="N13" i="1"/>
  <c r="N14" i="1"/>
  <c r="N15" i="1"/>
  <c r="N16" i="1"/>
  <c r="N17" i="1"/>
  <c r="N18" i="1"/>
  <c r="N19" i="1"/>
  <c r="N20" i="1"/>
  <c r="N21" i="1"/>
  <c r="N22" i="1"/>
  <c r="N23" i="1"/>
  <c r="N24" i="1"/>
  <c r="N25" i="1"/>
  <c r="N26" i="1"/>
  <c r="N8" i="1"/>
  <c r="D8" i="1"/>
  <c r="E11" i="1" l="1"/>
  <c r="E13" i="1"/>
  <c r="D14" i="1"/>
  <c r="D15" i="1"/>
  <c r="E15" i="1" s="1"/>
  <c r="D16" i="1"/>
  <c r="D17" i="1"/>
  <c r="E17" i="1" s="1"/>
  <c r="D18" i="1"/>
  <c r="D19" i="1"/>
  <c r="E19" i="1" s="1"/>
  <c r="D20" i="1"/>
  <c r="D21" i="1"/>
  <c r="E21" i="1" s="1"/>
  <c r="D22" i="1"/>
  <c r="D23" i="1"/>
  <c r="E23" i="1" s="1"/>
  <c r="D24" i="1"/>
  <c r="D25" i="1"/>
  <c r="E25" i="1" s="1"/>
  <c r="D26" i="1"/>
  <c r="D9" i="1"/>
  <c r="E9" i="1" s="1"/>
  <c r="D7" i="1"/>
  <c r="E7" i="1" s="1"/>
  <c r="C20" i="1"/>
  <c r="C18" i="1"/>
  <c r="C10" i="1"/>
  <c r="C12" i="1"/>
  <c r="C14" i="1"/>
  <c r="C16" i="1"/>
  <c r="C22" i="1"/>
  <c r="C24" i="1"/>
  <c r="C26" i="1"/>
  <c r="C8" i="1"/>
  <c r="E12" i="1" l="1"/>
  <c r="E20" i="1"/>
  <c r="E10" i="1"/>
  <c r="E22" i="1"/>
  <c r="E16" i="1"/>
  <c r="E14" i="1"/>
  <c r="E18" i="1"/>
  <c r="E26" i="1"/>
  <c r="E24" i="1"/>
  <c r="E8" i="1"/>
  <c r="F7" i="1"/>
  <c r="G7" i="1" l="1"/>
  <c r="H7" i="1" s="1"/>
  <c r="J7" i="1" s="1"/>
  <c r="K8" i="1"/>
  <c r="L8" i="1" s="1"/>
  <c r="M8" i="1" l="1"/>
  <c r="F9" i="1" s="1"/>
  <c r="G9" i="1" l="1"/>
  <c r="H9" i="1" s="1"/>
  <c r="J9" i="1" s="1"/>
  <c r="K10" i="1"/>
  <c r="L10" i="1" s="1"/>
  <c r="M10" i="1" l="1"/>
  <c r="F11" i="1" s="1"/>
  <c r="G11" i="1" l="1"/>
  <c r="H11" i="1" s="1"/>
  <c r="J11" i="1" s="1"/>
  <c r="K12" i="1"/>
  <c r="L12" i="1" s="1"/>
  <c r="M12" i="1" l="1"/>
  <c r="F13" i="1" s="1"/>
  <c r="G13" i="1" s="1"/>
  <c r="H13" i="1" s="1"/>
  <c r="J13" i="1" s="1"/>
  <c r="K14" i="1" l="1"/>
  <c r="L14" i="1" s="1"/>
  <c r="M14" i="1" s="1"/>
  <c r="F15" i="1" s="1"/>
  <c r="G15" i="1" s="1"/>
  <c r="H15" i="1" s="1"/>
  <c r="J15" i="1" s="1"/>
  <c r="K16" i="1" l="1"/>
  <c r="L16" i="1" s="1"/>
  <c r="M16" i="1" s="1"/>
  <c r="F17" i="1" s="1"/>
  <c r="K18" i="1" l="1"/>
  <c r="L18" i="1" s="1"/>
  <c r="G17" i="1"/>
  <c r="H17" i="1" s="1"/>
  <c r="J17" i="1" s="1"/>
  <c r="M18" i="1" l="1"/>
  <c r="F19" i="1" s="1"/>
  <c r="G19" i="1" s="1"/>
  <c r="H19" i="1" s="1"/>
  <c r="J19" i="1" s="1"/>
  <c r="K20" i="1" l="1"/>
  <c r="L20" i="1" s="1"/>
  <c r="M20" i="1" s="1"/>
  <c r="F21" i="1" l="1"/>
  <c r="K22" i="1" l="1"/>
  <c r="L22" i="1" s="1"/>
  <c r="G21" i="1"/>
  <c r="H21" i="1" s="1"/>
  <c r="J21" i="1" s="1"/>
  <c r="M22" i="1" l="1"/>
  <c r="F23" i="1" l="1"/>
  <c r="K24" i="1" l="1"/>
  <c r="L24" i="1" s="1"/>
  <c r="G23" i="1"/>
  <c r="H23" i="1" s="1"/>
  <c r="J23" i="1" s="1"/>
  <c r="M24" i="1" l="1"/>
  <c r="F25" i="1" s="1"/>
  <c r="G25" i="1" l="1"/>
  <c r="H25" i="1" s="1"/>
  <c r="J25" i="1" s="1"/>
  <c r="K26" i="1"/>
  <c r="L26" i="1" s="1"/>
  <c r="M26" i="1" l="1"/>
  <c r="M28" i="1" s="1"/>
</calcChain>
</file>

<file path=xl/sharedStrings.xml><?xml version="1.0" encoding="utf-8"?>
<sst xmlns="http://schemas.openxmlformats.org/spreadsheetml/2006/main" count="80" uniqueCount="60">
  <si>
    <t>Date</t>
  </si>
  <si>
    <t>GLD - SPDR Gold Shares</t>
  </si>
  <si>
    <t>CAT - Caterpillar, Inc.</t>
  </si>
  <si>
    <t>FB - Facebook</t>
  </si>
  <si>
    <t>GOOGL - Google</t>
  </si>
  <si>
    <t>AAPL - Apple</t>
  </si>
  <si>
    <t>ACN - Accenture</t>
  </si>
  <si>
    <t>ADBE - Adobe Systems Inc.</t>
  </si>
  <si>
    <t>ADSK - AutoDesk, Inc.</t>
  </si>
  <si>
    <t>AEO - American Eagle Outfitters</t>
  </si>
  <si>
    <t>AMZN - Amazon</t>
  </si>
  <si>
    <t>2013 Stock Prices by Week for Ten Randomly Selected Stocks</t>
  </si>
  <si>
    <t>APPL</t>
  </si>
  <si>
    <t>ACN</t>
  </si>
  <si>
    <t>AEO</t>
  </si>
  <si>
    <t>Three Stocks Paid Dividends as follows:</t>
  </si>
  <si>
    <t>Beginning Balance</t>
  </si>
  <si>
    <t>Buy Trade # 1</t>
  </si>
  <si>
    <t>Sell Trade # 1</t>
  </si>
  <si>
    <t>Buy Trade # 2</t>
  </si>
  <si>
    <t>Sell Trade # 2</t>
  </si>
  <si>
    <t>Buy Trade # 3</t>
  </si>
  <si>
    <t>Sell Trade # 3</t>
  </si>
  <si>
    <t>Buy Trade # 4</t>
  </si>
  <si>
    <t>Sell Trade # 4</t>
  </si>
  <si>
    <t>Buy Trade # 5</t>
  </si>
  <si>
    <t>Sell Trade # 5</t>
  </si>
  <si>
    <t>Buy Trade # 6</t>
  </si>
  <si>
    <t>Sell Trade # 6</t>
  </si>
  <si>
    <t>Buy Trade # 7</t>
  </si>
  <si>
    <t>Sell Trade # 7</t>
  </si>
  <si>
    <t>Buy Trade # 8</t>
  </si>
  <si>
    <t>Sell Trade # 8</t>
  </si>
  <si>
    <t>Buy Trade # 9</t>
  </si>
  <si>
    <t>Sell Trade # 9</t>
  </si>
  <si>
    <t>Buy Trade # 10</t>
  </si>
  <si>
    <t>Sell Trade # 10</t>
  </si>
  <si>
    <t>Ending Balance</t>
  </si>
  <si>
    <t>Shares Purchased</t>
  </si>
  <si>
    <t>Amount</t>
  </si>
  <si>
    <t>Shares Sold</t>
  </si>
  <si>
    <t>Balance</t>
  </si>
  <si>
    <t>Transactions</t>
  </si>
  <si>
    <t>Stock</t>
  </si>
  <si>
    <t>AAPL</t>
  </si>
  <si>
    <t>ADBE</t>
  </si>
  <si>
    <t>ADSK</t>
  </si>
  <si>
    <t>AMZN</t>
  </si>
  <si>
    <t>GLD</t>
  </si>
  <si>
    <t>CAT</t>
  </si>
  <si>
    <t>FB</t>
  </si>
  <si>
    <t>GOOGL</t>
  </si>
  <si>
    <t>Share Price</t>
  </si>
  <si>
    <t>Purchases</t>
  </si>
  <si>
    <t>Purchase Amount</t>
  </si>
  <si>
    <t>Dividends Received</t>
  </si>
  <si>
    <t>Cash Remaining</t>
  </si>
  <si>
    <t>Sales</t>
  </si>
  <si>
    <t>To keep this challenge easier, I asking you to ignore dividends, but in case you are a fanatic, and want to incorporate dividends, here you go.</t>
  </si>
  <si>
    <t>Amt of Cash Not Invested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</si>
</sst>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6" formatCode="&quot;$&quot;#,##0"/>
    <numFmt numFmtId="167" formatCode="_([$$-409]* #,##0.00_);_([$$-409]* \(#,##0.00\);_([$$-409]* &quot;-&quot;??_);_(@_)"/>
  </numFmts>
  <fonts count="7" x14ac:knownFonts="1">
    <font>
      <sz val="12"/>
      <color theme="1"/>
      <name val="Calibri"/>
      <family val="2"/>
    </font>
    <font>
      <sz val="12"/>
      <color theme="1"/>
      <name val="Calibri"/>
      <family val="2"/>
    </font>
    <font>
      <sz val="9"/>
      <color rgb="FF000000"/>
      <name val="Arial"/>
      <family val="2"/>
    </font>
    <font>
      <b/>
      <sz val="12"/>
      <color theme="1"/>
      <name val="Calibri"/>
      <family val="2"/>
    </font>
    <font>
      <b/>
      <sz val="9"/>
      <color rgb="FF000000"/>
      <name val="Arial"/>
      <family val="2"/>
    </font>
    <font>
      <b/>
      <sz val="10"/>
      <color theme="1"/>
      <name val="Calibri"/>
      <family val="2"/>
    </font>
    <font>
      <b/>
      <sz val="9"/>
      <color theme="1"/>
      <name val="Calibri"/>
      <family val="2"/>
    </font>
  </fonts>
  <fills count="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15" fontId="2" fillId="2" borderId="0" xfId="0" applyNumberFormat="1" applyFont="1" applyFill="1" applyAlignment="1">
      <alignment horizontal="right" vertical="center"/>
    </xf>
    <xf numFmtId="0" fontId="2" fillId="2" borderId="0" xfId="0" applyFont="1" applyFill="1" applyAlignment="1">
      <alignment horizontal="right" vertical="center" wrapText="1"/>
    </xf>
    <xf numFmtId="0" fontId="3" fillId="0" borderId="0" xfId="0" quotePrefix="1" applyFont="1" applyAlignment="1">
      <alignment horizontal="left"/>
    </xf>
    <xf numFmtId="0" fontId="3" fillId="0" borderId="0" xfId="0" applyFont="1"/>
    <xf numFmtId="0" fontId="2" fillId="2" borderId="0" xfId="0" applyFont="1" applyFill="1" applyAlignment="1">
      <alignment horizontal="right" vertical="center"/>
    </xf>
    <xf numFmtId="0" fontId="2" fillId="2" borderId="0" xfId="0" applyFont="1" applyFill="1" applyAlignment="1">
      <alignment horizontal="center" vertical="center"/>
    </xf>
    <xf numFmtId="0" fontId="0" fillId="0" borderId="0" xfId="0" applyAlignment="1"/>
    <xf numFmtId="0" fontId="0" fillId="0" borderId="0" xfId="0" quotePrefix="1" applyAlignment="1">
      <alignment horizontal="left"/>
    </xf>
    <xf numFmtId="0" fontId="6" fillId="0" borderId="1" xfId="0" quotePrefix="1" applyFont="1" applyBorder="1" applyAlignment="1">
      <alignment horizontal="center" wrapText="1"/>
    </xf>
    <xf numFmtId="0" fontId="6" fillId="0" borderId="1" xfId="0" applyFont="1" applyBorder="1" applyAlignment="1">
      <alignment horizontal="center" wrapText="1"/>
    </xf>
    <xf numFmtId="15" fontId="2" fillId="2" borderId="1" xfId="0" applyNumberFormat="1" applyFont="1" applyFill="1" applyBorder="1" applyAlignment="1">
      <alignment horizontal="right" vertical="center"/>
    </xf>
    <xf numFmtId="14" fontId="2" fillId="2" borderId="1" xfId="0" applyNumberFormat="1" applyFont="1" applyFill="1" applyBorder="1" applyAlignment="1">
      <alignment horizontal="right" vertical="center"/>
    </xf>
    <xf numFmtId="0" fontId="2" fillId="2" borderId="1" xfId="0" applyFont="1" applyFill="1" applyBorder="1" applyAlignment="1">
      <alignment horizontal="center" vertical="center"/>
    </xf>
    <xf numFmtId="15" fontId="2" fillId="2" borderId="1" xfId="0" quotePrefix="1" applyNumberFormat="1" applyFont="1" applyFill="1" applyBorder="1" applyAlignment="1">
      <alignment horizontal="right" vertical="center"/>
    </xf>
    <xf numFmtId="15" fontId="4" fillId="2" borderId="0" xfId="0" quotePrefix="1" applyNumberFormat="1" applyFont="1" applyFill="1" applyAlignment="1">
      <alignment horizontal="left" vertical="center"/>
    </xf>
    <xf numFmtId="164" fontId="0" fillId="0" borderId="0" xfId="1" applyNumberFormat="1" applyFont="1"/>
    <xf numFmtId="0" fontId="3" fillId="0" borderId="1" xfId="0" applyFont="1" applyBorder="1" applyAlignment="1">
      <alignment horizontal="center" wrapText="1"/>
    </xf>
    <xf numFmtId="164" fontId="3" fillId="0" borderId="1" xfId="1" applyNumberFormat="1" applyFont="1" applyBorder="1" applyAlignment="1">
      <alignment horizontal="center" wrapText="1"/>
    </xf>
    <xf numFmtId="0" fontId="3" fillId="0" borderId="0" xfId="0" applyFont="1" applyBorder="1" applyAlignment="1">
      <alignment horizontal="center" wrapText="1"/>
    </xf>
    <xf numFmtId="164" fontId="3" fillId="0" borderId="0" xfId="1" applyNumberFormat="1" applyFont="1" applyBorder="1" applyAlignment="1">
      <alignment horizontal="center" wrapText="1"/>
    </xf>
    <xf numFmtId="0" fontId="5" fillId="0" borderId="1" xfId="0" quotePrefix="1" applyFont="1" applyBorder="1" applyAlignment="1">
      <alignment horizontal="center" wrapText="1"/>
    </xf>
    <xf numFmtId="0" fontId="0" fillId="3" borderId="1" xfId="0" quotePrefix="1" applyFill="1" applyBorder="1" applyAlignment="1">
      <alignment horizontal="left"/>
    </xf>
    <xf numFmtId="0" fontId="3" fillId="0" borderId="2" xfId="0" applyFont="1" applyBorder="1" applyAlignment="1">
      <alignment horizontal="centerContinuous"/>
    </xf>
    <xf numFmtId="164" fontId="3" fillId="0" borderId="3" xfId="1" applyNumberFormat="1" applyFont="1" applyBorder="1" applyAlignment="1">
      <alignment horizontal="centerContinuous"/>
    </xf>
    <xf numFmtId="164" fontId="3" fillId="0" borderId="4" xfId="1" applyNumberFormat="1" applyFont="1" applyBorder="1" applyAlignment="1">
      <alignment horizontal="centerContinuous"/>
    </xf>
    <xf numFmtId="164" fontId="3" fillId="0" borderId="1" xfId="1" quotePrefix="1" applyNumberFormat="1" applyFont="1" applyBorder="1" applyAlignment="1">
      <alignment horizontal="center" wrapText="1"/>
    </xf>
    <xf numFmtId="164" fontId="3" fillId="0" borderId="0" xfId="1" applyNumberFormat="1" applyFont="1" applyBorder="1" applyAlignment="1"/>
    <xf numFmtId="164" fontId="3" fillId="0" borderId="2" xfId="1" applyNumberFormat="1" applyFont="1" applyBorder="1" applyAlignment="1">
      <alignment horizontal="centerContinuous"/>
    </xf>
    <xf numFmtId="166" fontId="0" fillId="0" borderId="0" xfId="1" applyNumberFormat="1" applyFont="1"/>
    <xf numFmtId="167" fontId="0" fillId="0" borderId="0" xfId="0" quotePrefix="1" applyNumberFormat="1" applyAlignment="1">
      <alignment horizontal="left"/>
    </xf>
    <xf numFmtId="0" fontId="0" fillId="0" borderId="0" xfId="0" applyAlignment="1">
      <alignment horizontal="center"/>
    </xf>
    <xf numFmtId="15" fontId="0" fillId="3" borderId="1" xfId="0" quotePrefix="1" applyNumberFormat="1" applyFill="1" applyBorder="1" applyAlignment="1">
      <alignment horizontal="center"/>
    </xf>
    <xf numFmtId="15" fontId="0" fillId="3" borderId="1" xfId="0" applyNumberFormat="1" applyFill="1" applyBorder="1" applyAlignment="1">
      <alignment horizontal="center"/>
    </xf>
    <xf numFmtId="0" fontId="0" fillId="0" borderId="0" xfId="0" quotePrefix="1" applyAlignment="1">
      <alignment horizontal="center"/>
    </xf>
    <xf numFmtId="166" fontId="0" fillId="0" borderId="5" xfId="1" applyNumberFormat="1" applyFont="1" applyBorder="1"/>
    <xf numFmtId="0" fontId="0" fillId="4" borderId="1" xfId="0" applyFill="1" applyBorder="1"/>
  </cellXfs>
  <cellStyles count="2">
    <cellStyle name="Comma" xfId="1"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714375</xdr:colOff>
          <xdr:row>1</xdr:row>
          <xdr:rowOff>19050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13</xdr:col>
      <xdr:colOff>257176</xdr:colOff>
      <xdr:row>2</xdr:row>
      <xdr:rowOff>114299</xdr:rowOff>
    </xdr:from>
    <xdr:to>
      <xdr:col>14</xdr:col>
      <xdr:colOff>150020</xdr:colOff>
      <xdr:row>4</xdr:row>
      <xdr:rowOff>85724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25126" y="533399"/>
          <a:ext cx="578644" cy="771525"/>
        </a:xfrm>
        <a:prstGeom prst="rect">
          <a:avLst/>
        </a:prstGeom>
      </xdr:spPr>
    </xdr:pic>
    <xdr:clientData/>
  </xdr:twoCellAnchor>
  <xdr:twoCellAnchor>
    <xdr:from>
      <xdr:col>14</xdr:col>
      <xdr:colOff>133350</xdr:colOff>
      <xdr:row>5</xdr:row>
      <xdr:rowOff>152399</xdr:rowOff>
    </xdr:from>
    <xdr:to>
      <xdr:col>18</xdr:col>
      <xdr:colOff>428625</xdr:colOff>
      <xdr:row>23</xdr:row>
      <xdr:rowOff>133350</xdr:rowOff>
    </xdr:to>
    <xdr:sp macro="" textlink="">
      <xdr:nvSpPr>
        <xdr:cNvPr id="3" name="Rounded Rectangular Callout 2"/>
        <xdr:cNvSpPr/>
      </xdr:nvSpPr>
      <xdr:spPr>
        <a:xfrm>
          <a:off x="10601325" y="1571624"/>
          <a:ext cx="3038475" cy="3581401"/>
        </a:xfrm>
        <a:prstGeom prst="wedgeRoundRectCallout">
          <a:avLst>
            <a:gd name="adj1" fmla="val -55642"/>
            <a:gd name="adj2" fmla="val -61276"/>
            <a:gd name="adj3" fmla="val 16667"/>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ctr"/>
          <a:r>
            <a:rPr lang="en-US" sz="1200" b="1"/>
            <a:t>You certainly don't have to use this particular page or this particular page format (it's just a suggestion). But to make sure that you understand the challenge</a:t>
          </a:r>
          <a:r>
            <a:rPr lang="en-US" sz="1200" b="1" baseline="0"/>
            <a:t> properly, I'm asking you to create calculations which will determine the ticker symbols, and the buy and sell dates that need to be input into these 30 yellow cells in order to return the maximum gain for the 2013 year. </a:t>
          </a:r>
          <a:br>
            <a:rPr lang="en-US" sz="1200" b="1" baseline="0"/>
          </a:br>
          <a:r>
            <a:rPr lang="en-US" sz="1200" b="1" baseline="0"/>
            <a:t/>
          </a:r>
          <a:br>
            <a:rPr lang="en-US" sz="1200" b="1" baseline="0"/>
          </a:br>
          <a:r>
            <a:rPr lang="en-US" sz="1200" b="1" baseline="0"/>
            <a:t>Hint: Determining the 52 trades that would yield the highest return is easy, but determining the best 10 purchase/sell trades, and the proper holding period for each purchase is very tough.</a:t>
          </a:r>
          <a:endParaRPr lang="en-US" sz="1200" b="1"/>
        </a:p>
      </xdr:txBody>
    </xdr:sp>
    <xdr:clientData/>
  </xdr:twoCellAnchor>
  <xdr:twoCellAnchor>
    <xdr:from>
      <xdr:col>3</xdr:col>
      <xdr:colOff>704850</xdr:colOff>
      <xdr:row>3</xdr:row>
      <xdr:rowOff>123823</xdr:rowOff>
    </xdr:from>
    <xdr:to>
      <xdr:col>13</xdr:col>
      <xdr:colOff>247650</xdr:colOff>
      <xdr:row>12</xdr:row>
      <xdr:rowOff>114299</xdr:rowOff>
    </xdr:to>
    <xdr:cxnSp macro="">
      <xdr:nvCxnSpPr>
        <xdr:cNvPr id="6" name="Curved Connector 5"/>
        <xdr:cNvCxnSpPr/>
      </xdr:nvCxnSpPr>
      <xdr:spPr>
        <a:xfrm rot="10800000" flipV="1">
          <a:off x="3352800" y="942973"/>
          <a:ext cx="7162800" cy="1790701"/>
        </a:xfrm>
        <a:prstGeom prst="curvedConnector3">
          <a:avLst/>
        </a:prstGeom>
        <a:ln w="38100">
          <a:solidFill>
            <a:schemeClr val="accent5"/>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115" zoomScaleNormal="115" workbookViewId="0">
      <selection activeCell="F14" sqref="F14"/>
    </sheetView>
  </sheetViews>
  <sheetFormatPr defaultRowHeight="15.75" x14ac:dyDescent="0.25"/>
  <sheetData>
    <row r="1" spans="1:11" x14ac:dyDescent="0.25">
      <c r="A1" s="3" t="s">
        <v>11</v>
      </c>
    </row>
    <row r="2" spans="1:11" ht="48.75" x14ac:dyDescent="0.25">
      <c r="A2" s="9" t="s">
        <v>0</v>
      </c>
      <c r="B2" s="9" t="s">
        <v>5</v>
      </c>
      <c r="C2" s="9" t="s">
        <v>6</v>
      </c>
      <c r="D2" s="9" t="s">
        <v>7</v>
      </c>
      <c r="E2" s="9" t="s">
        <v>8</v>
      </c>
      <c r="F2" s="9" t="s">
        <v>9</v>
      </c>
      <c r="G2" s="9" t="s">
        <v>10</v>
      </c>
      <c r="H2" s="9" t="s">
        <v>1</v>
      </c>
      <c r="I2" s="10" t="s">
        <v>2</v>
      </c>
      <c r="J2" s="10" t="s">
        <v>3</v>
      </c>
      <c r="K2" s="9" t="s">
        <v>4</v>
      </c>
    </row>
    <row r="3" spans="1:11" x14ac:dyDescent="0.25">
      <c r="B3" s="7"/>
      <c r="E3" s="3"/>
    </row>
    <row r="4" spans="1:11" x14ac:dyDescent="0.25">
      <c r="A4" s="3"/>
      <c r="B4" s="7"/>
    </row>
    <row r="5" spans="1:11" x14ac:dyDescent="0.25">
      <c r="A5" s="9" t="s">
        <v>0</v>
      </c>
      <c r="B5" s="21" t="s">
        <v>44</v>
      </c>
      <c r="C5" s="21" t="s">
        <v>13</v>
      </c>
      <c r="D5" s="21" t="s">
        <v>45</v>
      </c>
      <c r="E5" s="21" t="s">
        <v>46</v>
      </c>
      <c r="F5" s="21" t="s">
        <v>14</v>
      </c>
      <c r="G5" s="21" t="s">
        <v>47</v>
      </c>
      <c r="H5" s="21" t="s">
        <v>48</v>
      </c>
      <c r="I5" s="21" t="s">
        <v>49</v>
      </c>
      <c r="J5" s="21" t="s">
        <v>50</v>
      </c>
      <c r="K5" s="21" t="s">
        <v>51</v>
      </c>
    </row>
    <row r="6" spans="1:11" x14ac:dyDescent="0.25">
      <c r="A6" s="1">
        <v>41276</v>
      </c>
      <c r="B6" s="5">
        <v>511.03</v>
      </c>
      <c r="C6" s="5">
        <v>67.56</v>
      </c>
      <c r="D6" s="2">
        <v>38.130000000000003</v>
      </c>
      <c r="E6" s="2">
        <v>36.36</v>
      </c>
      <c r="F6" s="5">
        <v>19.940000000000001</v>
      </c>
      <c r="G6" s="2">
        <v>259.14999999999998</v>
      </c>
      <c r="H6" s="5">
        <v>160.44</v>
      </c>
      <c r="I6" s="5">
        <v>91.87</v>
      </c>
      <c r="J6" s="5">
        <v>28.76</v>
      </c>
      <c r="K6" s="5">
        <v>369.35</v>
      </c>
    </row>
    <row r="7" spans="1:11" x14ac:dyDescent="0.25">
      <c r="A7" s="1">
        <v>41281</v>
      </c>
      <c r="B7" s="5">
        <v>504.53</v>
      </c>
      <c r="C7" s="5">
        <v>68.23</v>
      </c>
      <c r="D7" s="2">
        <v>38.090000000000003</v>
      </c>
      <c r="E7" s="2">
        <v>36.799999999999997</v>
      </c>
      <c r="F7" s="5">
        <v>18.489999999999998</v>
      </c>
      <c r="G7" s="2">
        <v>267.94</v>
      </c>
      <c r="H7" s="5">
        <v>161.06</v>
      </c>
      <c r="I7" s="5">
        <v>92.13</v>
      </c>
      <c r="J7" s="5">
        <v>31.72</v>
      </c>
      <c r="K7" s="5">
        <v>370.37</v>
      </c>
    </row>
    <row r="8" spans="1:11" x14ac:dyDescent="0.25">
      <c r="A8" s="1">
        <v>41288</v>
      </c>
      <c r="B8" s="5">
        <v>484.85</v>
      </c>
      <c r="C8" s="5">
        <v>68.459999999999994</v>
      </c>
      <c r="D8" s="2">
        <v>37.979999999999997</v>
      </c>
      <c r="E8" s="2">
        <v>37.5</v>
      </c>
      <c r="F8" s="5">
        <v>20.5</v>
      </c>
      <c r="G8" s="2">
        <v>272.12</v>
      </c>
      <c r="H8" s="5">
        <v>163.09</v>
      </c>
      <c r="I8" s="5">
        <v>94.48</v>
      </c>
      <c r="J8" s="5">
        <v>29.66</v>
      </c>
      <c r="K8" s="5">
        <v>352.61</v>
      </c>
    </row>
    <row r="9" spans="1:11" x14ac:dyDescent="0.25">
      <c r="A9" s="1">
        <v>41296</v>
      </c>
      <c r="B9" s="5">
        <v>426.55</v>
      </c>
      <c r="C9" s="5">
        <v>70.510000000000005</v>
      </c>
      <c r="D9" s="2">
        <v>38.32</v>
      </c>
      <c r="E9" s="2">
        <v>38.99</v>
      </c>
      <c r="F9" s="5">
        <v>19.850000000000001</v>
      </c>
      <c r="G9" s="2">
        <v>283.99</v>
      </c>
      <c r="H9" s="5">
        <v>160.65</v>
      </c>
      <c r="I9" s="5">
        <v>92.5</v>
      </c>
      <c r="J9" s="5">
        <v>31.54</v>
      </c>
      <c r="K9" s="5">
        <v>377.21</v>
      </c>
    </row>
    <row r="10" spans="1:11" x14ac:dyDescent="0.25">
      <c r="A10" s="1">
        <v>41302</v>
      </c>
      <c r="B10" s="5">
        <v>439.87</v>
      </c>
      <c r="C10" s="5">
        <v>72.06</v>
      </c>
      <c r="D10" s="2">
        <v>38.340000000000003</v>
      </c>
      <c r="E10" s="2">
        <v>38.94</v>
      </c>
      <c r="F10" s="5">
        <v>19.5</v>
      </c>
      <c r="G10" s="2">
        <v>265</v>
      </c>
      <c r="H10" s="5">
        <v>161.44999999999999</v>
      </c>
      <c r="I10" s="5">
        <v>96.29</v>
      </c>
      <c r="J10" s="5">
        <v>29.73</v>
      </c>
      <c r="K10" s="5">
        <v>388.19</v>
      </c>
    </row>
    <row r="11" spans="1:11" x14ac:dyDescent="0.25">
      <c r="A11" s="1">
        <v>41309</v>
      </c>
      <c r="B11" s="5">
        <v>463.27</v>
      </c>
      <c r="C11" s="5">
        <v>71.58</v>
      </c>
      <c r="D11" s="2">
        <v>39.119999999999997</v>
      </c>
      <c r="E11" s="2">
        <v>38.89</v>
      </c>
      <c r="F11" s="5">
        <v>19.649999999999999</v>
      </c>
      <c r="G11" s="2">
        <v>261.95</v>
      </c>
      <c r="H11" s="5">
        <v>161.57</v>
      </c>
      <c r="I11" s="5">
        <v>93.73</v>
      </c>
      <c r="J11" s="5">
        <v>28.55</v>
      </c>
      <c r="K11" s="5">
        <v>393.08</v>
      </c>
    </row>
    <row r="12" spans="1:11" x14ac:dyDescent="0.25">
      <c r="A12" s="1">
        <v>41316</v>
      </c>
      <c r="B12" s="5">
        <v>448.81</v>
      </c>
      <c r="C12" s="5">
        <v>72.41</v>
      </c>
      <c r="D12" s="2">
        <v>38.630000000000003</v>
      </c>
      <c r="E12" s="2">
        <v>39</v>
      </c>
      <c r="F12" s="5">
        <v>19.739999999999998</v>
      </c>
      <c r="G12" s="2">
        <v>265.08999999999997</v>
      </c>
      <c r="H12" s="5">
        <v>155.76</v>
      </c>
      <c r="I12" s="5">
        <v>92.53</v>
      </c>
      <c r="J12" s="5">
        <v>28.32</v>
      </c>
      <c r="K12" s="5">
        <v>396.84</v>
      </c>
    </row>
    <row r="13" spans="1:11" x14ac:dyDescent="0.25">
      <c r="A13" s="1">
        <v>41324</v>
      </c>
      <c r="B13" s="5">
        <v>439.69</v>
      </c>
      <c r="C13" s="5">
        <v>73.040000000000006</v>
      </c>
      <c r="D13" s="2">
        <v>38.549999999999997</v>
      </c>
      <c r="E13" s="2">
        <v>37.909999999999997</v>
      </c>
      <c r="F13" s="5">
        <v>19.93</v>
      </c>
      <c r="G13" s="2">
        <v>265.42</v>
      </c>
      <c r="H13" s="5">
        <v>152.97</v>
      </c>
      <c r="I13" s="5">
        <v>88.59</v>
      </c>
      <c r="J13" s="5">
        <v>27.13</v>
      </c>
      <c r="K13" s="5">
        <v>400.26</v>
      </c>
    </row>
    <row r="14" spans="1:11" x14ac:dyDescent="0.25">
      <c r="A14" s="1">
        <v>41330</v>
      </c>
      <c r="B14" s="5">
        <v>419.86</v>
      </c>
      <c r="C14" s="5">
        <v>73.06</v>
      </c>
      <c r="D14" s="2">
        <v>39.83</v>
      </c>
      <c r="E14" s="2">
        <v>37.36</v>
      </c>
      <c r="F14" s="5">
        <v>20.07</v>
      </c>
      <c r="G14" s="2">
        <v>265.74</v>
      </c>
      <c r="H14" s="5">
        <v>152.44</v>
      </c>
      <c r="I14" s="5">
        <v>88.42</v>
      </c>
      <c r="J14" s="5">
        <v>27.78</v>
      </c>
      <c r="K14" s="5">
        <v>403.5</v>
      </c>
    </row>
    <row r="15" spans="1:11" x14ac:dyDescent="0.25">
      <c r="A15" s="1">
        <v>41337</v>
      </c>
      <c r="B15" s="5">
        <v>421.07</v>
      </c>
      <c r="C15" s="5">
        <v>76.5</v>
      </c>
      <c r="D15" s="2">
        <v>41.5</v>
      </c>
      <c r="E15" s="2">
        <v>40.17</v>
      </c>
      <c r="F15" s="5">
        <v>20.350000000000001</v>
      </c>
      <c r="G15" s="2">
        <v>274.19</v>
      </c>
      <c r="H15" s="5">
        <v>152.71</v>
      </c>
      <c r="I15" s="5">
        <v>87.6</v>
      </c>
      <c r="J15" s="5">
        <v>27.96</v>
      </c>
      <c r="K15" s="5">
        <v>416.18</v>
      </c>
    </row>
    <row r="16" spans="1:11" x14ac:dyDescent="0.25">
      <c r="A16" s="1">
        <v>41344</v>
      </c>
      <c r="B16" s="5">
        <v>432.72</v>
      </c>
      <c r="C16" s="5">
        <v>74.790000000000006</v>
      </c>
      <c r="D16" s="2">
        <v>41.38</v>
      </c>
      <c r="E16" s="2">
        <v>40.14</v>
      </c>
      <c r="F16" s="5">
        <v>19.68</v>
      </c>
      <c r="G16" s="2">
        <v>261.82</v>
      </c>
      <c r="H16" s="5">
        <v>154</v>
      </c>
      <c r="I16" s="5">
        <v>85.97</v>
      </c>
      <c r="J16" s="5">
        <v>26.65</v>
      </c>
      <c r="K16" s="5">
        <v>407.56</v>
      </c>
    </row>
    <row r="17" spans="1:11" x14ac:dyDescent="0.25">
      <c r="A17" s="1">
        <v>41351</v>
      </c>
      <c r="B17" s="5">
        <v>450.52</v>
      </c>
      <c r="C17" s="5">
        <v>72.14</v>
      </c>
      <c r="D17" s="2">
        <v>42.97</v>
      </c>
      <c r="E17" s="2">
        <v>41.39</v>
      </c>
      <c r="F17" s="5">
        <v>18.11</v>
      </c>
      <c r="G17" s="2">
        <v>257.75</v>
      </c>
      <c r="H17" s="5">
        <v>155.55000000000001</v>
      </c>
      <c r="I17" s="5">
        <v>84.66</v>
      </c>
      <c r="J17" s="5">
        <v>25.73</v>
      </c>
      <c r="K17" s="5">
        <v>405.56</v>
      </c>
    </row>
    <row r="18" spans="1:11" x14ac:dyDescent="0.25">
      <c r="A18" s="1">
        <v>41358</v>
      </c>
      <c r="B18" s="5">
        <v>431.74</v>
      </c>
      <c r="C18" s="5">
        <v>74.180000000000007</v>
      </c>
      <c r="D18" s="2">
        <v>43.52</v>
      </c>
      <c r="E18" s="2">
        <v>41.25</v>
      </c>
      <c r="F18" s="5">
        <v>18.059999999999999</v>
      </c>
      <c r="G18" s="2">
        <v>266.49</v>
      </c>
      <c r="H18" s="5">
        <v>154.44999999999999</v>
      </c>
      <c r="I18" s="5">
        <v>84.17</v>
      </c>
      <c r="J18" s="5">
        <v>25.58</v>
      </c>
      <c r="K18" s="5">
        <v>397.49</v>
      </c>
    </row>
    <row r="19" spans="1:11" x14ac:dyDescent="0.25">
      <c r="A19" s="1">
        <v>41365</v>
      </c>
      <c r="B19" s="5">
        <v>412.76</v>
      </c>
      <c r="C19" s="5">
        <v>74.45</v>
      </c>
      <c r="D19" s="2">
        <v>43.38</v>
      </c>
      <c r="E19" s="2">
        <v>38.35</v>
      </c>
      <c r="F19" s="5">
        <v>18.489999999999998</v>
      </c>
      <c r="G19" s="2">
        <v>255.48</v>
      </c>
      <c r="H19" s="5">
        <v>152.81</v>
      </c>
      <c r="I19" s="5">
        <v>81.88</v>
      </c>
      <c r="J19" s="5">
        <v>27.39</v>
      </c>
      <c r="K19" s="5">
        <v>391.92</v>
      </c>
    </row>
    <row r="20" spans="1:11" x14ac:dyDescent="0.25">
      <c r="A20" s="1">
        <v>41372</v>
      </c>
      <c r="B20" s="5">
        <v>419.2</v>
      </c>
      <c r="C20" s="5">
        <v>76.22</v>
      </c>
      <c r="D20" s="2">
        <v>45.03</v>
      </c>
      <c r="E20" s="2">
        <v>38.36</v>
      </c>
      <c r="F20" s="5">
        <v>18.73</v>
      </c>
      <c r="G20" s="2">
        <v>272.87</v>
      </c>
      <c r="H20" s="5">
        <v>143.94999999999999</v>
      </c>
      <c r="I20" s="5">
        <v>82.31</v>
      </c>
      <c r="J20" s="5">
        <v>27.4</v>
      </c>
      <c r="K20" s="5">
        <v>395.42</v>
      </c>
    </row>
    <row r="21" spans="1:11" x14ac:dyDescent="0.25">
      <c r="A21" s="1">
        <v>41379</v>
      </c>
      <c r="B21" s="5">
        <v>380.9</v>
      </c>
      <c r="C21" s="5">
        <v>73.760000000000005</v>
      </c>
      <c r="D21" s="2">
        <v>44.74</v>
      </c>
      <c r="E21" s="2">
        <v>36.119999999999997</v>
      </c>
      <c r="F21" s="5">
        <v>17.98</v>
      </c>
      <c r="G21" s="2">
        <v>260.32</v>
      </c>
      <c r="H21" s="5">
        <v>135.47</v>
      </c>
      <c r="I21" s="5">
        <v>78.34</v>
      </c>
      <c r="J21" s="5">
        <v>25.73</v>
      </c>
      <c r="K21" s="5">
        <v>400.34</v>
      </c>
    </row>
    <row r="22" spans="1:11" x14ac:dyDescent="0.25">
      <c r="A22" s="1">
        <v>41386</v>
      </c>
      <c r="B22" s="5">
        <v>406.91</v>
      </c>
      <c r="C22" s="5">
        <v>77.63</v>
      </c>
      <c r="D22" s="2">
        <v>44.91</v>
      </c>
      <c r="E22" s="2">
        <v>37.31</v>
      </c>
      <c r="F22" s="5">
        <v>18.309999999999999</v>
      </c>
      <c r="G22" s="2">
        <v>254.81</v>
      </c>
      <c r="H22" s="5">
        <v>140.91</v>
      </c>
      <c r="I22" s="5">
        <v>82.48</v>
      </c>
      <c r="J22" s="5">
        <v>26.85</v>
      </c>
      <c r="K22" s="5">
        <v>401.11</v>
      </c>
    </row>
    <row r="23" spans="1:11" x14ac:dyDescent="0.25">
      <c r="A23" s="1">
        <v>41393</v>
      </c>
      <c r="B23" s="5">
        <v>438.88</v>
      </c>
      <c r="C23" s="5">
        <v>78.459999999999994</v>
      </c>
      <c r="D23" s="2">
        <v>47.01</v>
      </c>
      <c r="E23" s="2">
        <v>39.520000000000003</v>
      </c>
      <c r="F23" s="5">
        <v>18.36</v>
      </c>
      <c r="G23" s="2">
        <v>258.05</v>
      </c>
      <c r="H23" s="5">
        <v>142.09</v>
      </c>
      <c r="I23" s="5">
        <v>84.72</v>
      </c>
      <c r="J23" s="5">
        <v>28.31</v>
      </c>
      <c r="K23" s="5">
        <v>423.28</v>
      </c>
    </row>
    <row r="24" spans="1:11" x14ac:dyDescent="0.25">
      <c r="A24" s="1">
        <v>41400</v>
      </c>
      <c r="B24" s="5">
        <v>444.72</v>
      </c>
      <c r="C24" s="5">
        <v>79.430000000000007</v>
      </c>
      <c r="D24" s="2">
        <v>44.02</v>
      </c>
      <c r="E24" s="2">
        <v>39.75</v>
      </c>
      <c r="F24" s="5">
        <v>19.079999999999998</v>
      </c>
      <c r="G24" s="2">
        <v>263.63</v>
      </c>
      <c r="H24" s="5">
        <v>139.6</v>
      </c>
      <c r="I24" s="5">
        <v>86.32</v>
      </c>
      <c r="J24" s="5">
        <v>26.68</v>
      </c>
      <c r="K24" s="5">
        <v>440.56</v>
      </c>
    </row>
    <row r="25" spans="1:11" x14ac:dyDescent="0.25">
      <c r="A25" s="1">
        <v>41407</v>
      </c>
      <c r="B25" s="5">
        <v>425.37</v>
      </c>
      <c r="C25" s="5">
        <v>81.16</v>
      </c>
      <c r="D25" s="2">
        <v>44.61</v>
      </c>
      <c r="E25" s="2">
        <v>37.11</v>
      </c>
      <c r="F25" s="5">
        <v>19.37</v>
      </c>
      <c r="G25" s="2">
        <v>269.89999999999998</v>
      </c>
      <c r="H25" s="5">
        <v>131.07</v>
      </c>
      <c r="I25" s="5">
        <v>85.39</v>
      </c>
      <c r="J25" s="5">
        <v>26.25</v>
      </c>
      <c r="K25" s="5">
        <v>455.05</v>
      </c>
    </row>
    <row r="26" spans="1:11" x14ac:dyDescent="0.25">
      <c r="A26" s="1">
        <v>41414</v>
      </c>
      <c r="B26" s="5">
        <v>437.05</v>
      </c>
      <c r="C26" s="5">
        <v>81.14</v>
      </c>
      <c r="D26" s="2">
        <v>42.43</v>
      </c>
      <c r="E26" s="2">
        <v>36.08</v>
      </c>
      <c r="F26" s="5">
        <v>19.329999999999998</v>
      </c>
      <c r="G26" s="2">
        <v>261.74</v>
      </c>
      <c r="H26" s="5">
        <v>133.76</v>
      </c>
      <c r="I26" s="5">
        <v>83.97</v>
      </c>
      <c r="J26" s="5">
        <v>24.31</v>
      </c>
      <c r="K26" s="5">
        <v>437.1</v>
      </c>
    </row>
    <row r="27" spans="1:11" x14ac:dyDescent="0.25">
      <c r="A27" s="1">
        <v>41422</v>
      </c>
      <c r="B27" s="5">
        <v>441.54</v>
      </c>
      <c r="C27" s="5">
        <v>81.040000000000006</v>
      </c>
      <c r="D27" s="2">
        <v>42.91</v>
      </c>
      <c r="E27" s="2">
        <v>37.729999999999997</v>
      </c>
      <c r="F27" s="5">
        <v>19.11</v>
      </c>
      <c r="G27" s="2">
        <v>269.2</v>
      </c>
      <c r="H27" s="5">
        <v>133.91999999999999</v>
      </c>
      <c r="I27" s="5">
        <v>83.57</v>
      </c>
      <c r="J27" s="5">
        <v>24.35</v>
      </c>
      <c r="K27" s="5">
        <v>436.05</v>
      </c>
    </row>
    <row r="28" spans="1:11" x14ac:dyDescent="0.25">
      <c r="A28" s="1">
        <v>41428</v>
      </c>
      <c r="B28" s="5">
        <v>433.77</v>
      </c>
      <c r="C28" s="5">
        <v>79.84</v>
      </c>
      <c r="D28" s="2">
        <v>44.12</v>
      </c>
      <c r="E28" s="2">
        <v>36.65</v>
      </c>
      <c r="F28" s="5">
        <v>19.22</v>
      </c>
      <c r="G28" s="2">
        <v>276.87</v>
      </c>
      <c r="H28" s="5">
        <v>133.28</v>
      </c>
      <c r="I28" s="5">
        <v>82.45</v>
      </c>
      <c r="J28" s="5">
        <v>23.29</v>
      </c>
      <c r="K28" s="5">
        <v>440.31</v>
      </c>
    </row>
    <row r="29" spans="1:11" x14ac:dyDescent="0.25">
      <c r="A29" s="1">
        <v>41435</v>
      </c>
      <c r="B29" s="5">
        <v>422.22</v>
      </c>
      <c r="C29" s="5">
        <v>79.5</v>
      </c>
      <c r="D29" s="2">
        <v>42.84</v>
      </c>
      <c r="E29" s="2">
        <v>35.090000000000003</v>
      </c>
      <c r="F29" s="5">
        <v>18.399999999999999</v>
      </c>
      <c r="G29" s="2">
        <v>273.99</v>
      </c>
      <c r="H29" s="5">
        <v>134.43</v>
      </c>
      <c r="I29" s="5">
        <v>81.69</v>
      </c>
      <c r="J29" s="5">
        <v>23.63</v>
      </c>
      <c r="K29" s="5">
        <v>437.96</v>
      </c>
    </row>
    <row r="30" spans="1:11" x14ac:dyDescent="0.25">
      <c r="A30" s="1">
        <v>41442</v>
      </c>
      <c r="B30" s="5">
        <v>405.97</v>
      </c>
      <c r="C30" s="5">
        <v>78.36</v>
      </c>
      <c r="D30" s="2">
        <v>44.77</v>
      </c>
      <c r="E30" s="2">
        <v>34.21</v>
      </c>
      <c r="F30" s="5">
        <v>17.61</v>
      </c>
      <c r="G30" s="2">
        <v>273.36</v>
      </c>
      <c r="H30" s="5">
        <v>125.05</v>
      </c>
      <c r="I30" s="5">
        <v>80.959999999999994</v>
      </c>
      <c r="J30" s="5">
        <v>24.53</v>
      </c>
      <c r="K30" s="5">
        <v>440.91</v>
      </c>
    </row>
    <row r="31" spans="1:11" x14ac:dyDescent="0.25">
      <c r="A31" s="1">
        <v>41449</v>
      </c>
      <c r="B31" s="5">
        <v>389.31</v>
      </c>
      <c r="C31" s="5">
        <v>71.02</v>
      </c>
      <c r="D31" s="2">
        <v>45.56</v>
      </c>
      <c r="E31" s="2">
        <v>33.94</v>
      </c>
      <c r="F31" s="5">
        <v>17.760000000000002</v>
      </c>
      <c r="G31" s="2">
        <v>277.69</v>
      </c>
      <c r="H31" s="5">
        <v>119.11</v>
      </c>
      <c r="I31" s="5">
        <v>80.349999999999994</v>
      </c>
      <c r="J31" s="5">
        <v>24.88</v>
      </c>
      <c r="K31" s="5">
        <v>440.63</v>
      </c>
    </row>
    <row r="32" spans="1:11" x14ac:dyDescent="0.25">
      <c r="A32" s="1">
        <v>41456</v>
      </c>
      <c r="B32" s="5">
        <v>409.82</v>
      </c>
      <c r="C32" s="5">
        <v>72.680000000000007</v>
      </c>
      <c r="D32" s="2">
        <v>47</v>
      </c>
      <c r="E32" s="2">
        <v>34.159999999999997</v>
      </c>
      <c r="F32" s="5">
        <v>18.21</v>
      </c>
      <c r="G32" s="2">
        <v>285.88</v>
      </c>
      <c r="H32" s="5">
        <v>118.09</v>
      </c>
      <c r="I32" s="5">
        <v>80.010000000000005</v>
      </c>
      <c r="J32" s="5">
        <v>24.37</v>
      </c>
      <c r="K32" s="5">
        <v>447.19</v>
      </c>
    </row>
    <row r="33" spans="1:11" x14ac:dyDescent="0.25">
      <c r="A33" s="1">
        <v>41463</v>
      </c>
      <c r="B33" s="5">
        <v>418.75</v>
      </c>
      <c r="C33" s="5">
        <v>74.53</v>
      </c>
      <c r="D33" s="2">
        <v>48.39</v>
      </c>
      <c r="E33" s="2">
        <v>36.01</v>
      </c>
      <c r="F33" s="5">
        <v>18.600000000000001</v>
      </c>
      <c r="G33" s="2">
        <v>307.55</v>
      </c>
      <c r="H33" s="5">
        <v>124.13</v>
      </c>
      <c r="I33" s="5">
        <v>84.91</v>
      </c>
      <c r="J33" s="5">
        <v>25.91</v>
      </c>
      <c r="K33" s="5">
        <v>461.96</v>
      </c>
    </row>
    <row r="34" spans="1:11" x14ac:dyDescent="0.25">
      <c r="A34" s="1">
        <v>41470</v>
      </c>
      <c r="B34" s="5">
        <v>417.21</v>
      </c>
      <c r="C34" s="5">
        <v>74.239999999999995</v>
      </c>
      <c r="D34" s="2">
        <v>48.07</v>
      </c>
      <c r="E34" s="2">
        <v>36.49</v>
      </c>
      <c r="F34" s="5">
        <v>18.11</v>
      </c>
      <c r="G34" s="2">
        <v>305.23</v>
      </c>
      <c r="H34" s="5">
        <v>125.11</v>
      </c>
      <c r="I34" s="5">
        <v>84.01</v>
      </c>
      <c r="J34" s="5">
        <v>25.88</v>
      </c>
      <c r="K34" s="5">
        <v>448.75</v>
      </c>
    </row>
    <row r="35" spans="1:11" x14ac:dyDescent="0.25">
      <c r="A35" s="1">
        <v>41477</v>
      </c>
      <c r="B35" s="5">
        <v>432.96</v>
      </c>
      <c r="C35" s="5">
        <v>72.16</v>
      </c>
      <c r="D35" s="2">
        <v>47.64</v>
      </c>
      <c r="E35" s="2">
        <v>36.51</v>
      </c>
      <c r="F35" s="5">
        <v>18.670000000000002</v>
      </c>
      <c r="G35" s="2">
        <v>312.01</v>
      </c>
      <c r="H35" s="5">
        <v>128.78</v>
      </c>
      <c r="I35" s="5">
        <v>80.489999999999995</v>
      </c>
      <c r="J35" s="5">
        <v>34.01</v>
      </c>
      <c r="K35" s="5">
        <v>443.12</v>
      </c>
    </row>
    <row r="36" spans="1:11" x14ac:dyDescent="0.25">
      <c r="A36" s="1">
        <v>41484</v>
      </c>
      <c r="B36" s="5">
        <v>454.12</v>
      </c>
      <c r="C36" s="5">
        <v>73.61</v>
      </c>
      <c r="D36" s="2">
        <v>47.45</v>
      </c>
      <c r="E36" s="2">
        <v>35.03</v>
      </c>
      <c r="F36" s="5">
        <v>19.5</v>
      </c>
      <c r="G36" s="2">
        <v>304.20999999999998</v>
      </c>
      <c r="H36" s="5">
        <v>126.36</v>
      </c>
      <c r="I36" s="5">
        <v>82.68</v>
      </c>
      <c r="J36" s="5">
        <v>38.049999999999997</v>
      </c>
      <c r="K36" s="5">
        <v>453.74</v>
      </c>
    </row>
    <row r="37" spans="1:11" x14ac:dyDescent="0.25">
      <c r="A37" s="1">
        <v>41491</v>
      </c>
      <c r="B37" s="5">
        <v>449.12</v>
      </c>
      <c r="C37" s="5">
        <v>72.569999999999993</v>
      </c>
      <c r="D37" s="2">
        <v>47.18</v>
      </c>
      <c r="E37" s="2">
        <v>35.85</v>
      </c>
      <c r="F37" s="5">
        <v>16.399999999999999</v>
      </c>
      <c r="G37" s="2">
        <v>297.26</v>
      </c>
      <c r="H37" s="5">
        <v>126.86</v>
      </c>
      <c r="I37" s="5">
        <v>82.89</v>
      </c>
      <c r="J37" s="5">
        <v>38.5</v>
      </c>
      <c r="K37" s="5">
        <v>445.65</v>
      </c>
    </row>
    <row r="38" spans="1:11" x14ac:dyDescent="0.25">
      <c r="A38" s="1">
        <v>41498</v>
      </c>
      <c r="B38" s="5">
        <v>496.44</v>
      </c>
      <c r="C38" s="5">
        <v>70.709999999999994</v>
      </c>
      <c r="D38" s="2">
        <v>45.4</v>
      </c>
      <c r="E38" s="2">
        <v>35.94</v>
      </c>
      <c r="F38" s="5">
        <v>15.85</v>
      </c>
      <c r="G38" s="2">
        <v>284.82</v>
      </c>
      <c r="H38" s="5">
        <v>132.58000000000001</v>
      </c>
      <c r="I38" s="5">
        <v>83.53</v>
      </c>
      <c r="J38" s="5">
        <v>37.08</v>
      </c>
      <c r="K38" s="5">
        <v>428.88</v>
      </c>
    </row>
    <row r="39" spans="1:11" x14ac:dyDescent="0.25">
      <c r="A39" s="1">
        <v>41505</v>
      </c>
      <c r="B39" s="5">
        <v>495.15</v>
      </c>
      <c r="C39" s="5">
        <v>73.040000000000006</v>
      </c>
      <c r="D39" s="2">
        <v>45.77</v>
      </c>
      <c r="E39" s="2">
        <v>38.909999999999997</v>
      </c>
      <c r="F39" s="5">
        <v>14.37</v>
      </c>
      <c r="G39" s="2">
        <v>290.01</v>
      </c>
      <c r="H39" s="5">
        <v>134.9</v>
      </c>
      <c r="I39" s="5">
        <v>82.28</v>
      </c>
      <c r="J39" s="5">
        <v>40.549999999999997</v>
      </c>
      <c r="K39" s="5">
        <v>435.54</v>
      </c>
    </row>
    <row r="40" spans="1:11" x14ac:dyDescent="0.25">
      <c r="A40" s="1">
        <v>41512</v>
      </c>
      <c r="B40" s="5">
        <v>481.51</v>
      </c>
      <c r="C40" s="5">
        <v>71.3</v>
      </c>
      <c r="D40" s="2">
        <v>45.75</v>
      </c>
      <c r="E40" s="2">
        <v>36.75</v>
      </c>
      <c r="F40" s="5">
        <v>14.07</v>
      </c>
      <c r="G40" s="2">
        <v>280.98</v>
      </c>
      <c r="H40" s="5">
        <v>134.62</v>
      </c>
      <c r="I40" s="5">
        <v>80.959999999999994</v>
      </c>
      <c r="J40" s="5">
        <v>41.29</v>
      </c>
      <c r="K40" s="5">
        <v>423.87</v>
      </c>
    </row>
    <row r="41" spans="1:11" x14ac:dyDescent="0.25">
      <c r="A41" s="1">
        <v>41520</v>
      </c>
      <c r="B41" s="5">
        <v>492.38</v>
      </c>
      <c r="C41" s="5">
        <v>72.25</v>
      </c>
      <c r="D41" s="2">
        <v>46.87</v>
      </c>
      <c r="E41" s="2">
        <v>37.14</v>
      </c>
      <c r="F41" s="5">
        <v>14.37</v>
      </c>
      <c r="G41" s="2">
        <v>295.86</v>
      </c>
      <c r="H41" s="5">
        <v>134.15</v>
      </c>
      <c r="I41" s="5">
        <v>81.790000000000006</v>
      </c>
      <c r="J41" s="5">
        <v>43.95</v>
      </c>
      <c r="K41" s="5">
        <v>440.23</v>
      </c>
    </row>
    <row r="42" spans="1:11" x14ac:dyDescent="0.25">
      <c r="A42" s="1">
        <v>41526</v>
      </c>
      <c r="B42" s="5">
        <v>459.45</v>
      </c>
      <c r="C42" s="5">
        <v>73.53</v>
      </c>
      <c r="D42" s="2">
        <v>47.76</v>
      </c>
      <c r="E42" s="2">
        <v>38.18</v>
      </c>
      <c r="F42" s="5">
        <v>14.45</v>
      </c>
      <c r="G42" s="2">
        <v>297.92</v>
      </c>
      <c r="H42" s="5">
        <v>127.82</v>
      </c>
      <c r="I42" s="5">
        <v>85.34</v>
      </c>
      <c r="J42" s="5">
        <v>44.31</v>
      </c>
      <c r="K42" s="5">
        <v>444.98</v>
      </c>
    </row>
    <row r="43" spans="1:11" x14ac:dyDescent="0.25">
      <c r="A43" s="1">
        <v>41533</v>
      </c>
      <c r="B43" s="5">
        <v>461.93</v>
      </c>
      <c r="C43" s="5">
        <v>76.31</v>
      </c>
      <c r="D43" s="2">
        <v>52.31</v>
      </c>
      <c r="E43" s="2">
        <v>41</v>
      </c>
      <c r="F43" s="5">
        <v>14.37</v>
      </c>
      <c r="G43" s="2">
        <v>316.33999999999997</v>
      </c>
      <c r="H43" s="5">
        <v>127.96</v>
      </c>
      <c r="I43" s="5">
        <v>83.12</v>
      </c>
      <c r="J43" s="5">
        <v>47.49</v>
      </c>
      <c r="K43" s="5">
        <v>452.01</v>
      </c>
    </row>
    <row r="44" spans="1:11" x14ac:dyDescent="0.25">
      <c r="A44" s="1">
        <v>41540</v>
      </c>
      <c r="B44" s="5">
        <v>477.09</v>
      </c>
      <c r="C44" s="5">
        <v>73.12</v>
      </c>
      <c r="D44" s="2">
        <v>52.03</v>
      </c>
      <c r="E44" s="2">
        <v>41.79</v>
      </c>
      <c r="F44" s="5">
        <v>13.94</v>
      </c>
      <c r="G44" s="2">
        <v>316.01</v>
      </c>
      <c r="H44" s="5">
        <v>128.97</v>
      </c>
      <c r="I44" s="5">
        <v>82.19</v>
      </c>
      <c r="J44" s="5">
        <v>51.24</v>
      </c>
      <c r="K44" s="5">
        <v>438.63</v>
      </c>
    </row>
    <row r="45" spans="1:11" x14ac:dyDescent="0.25">
      <c r="A45" s="1">
        <v>41547</v>
      </c>
      <c r="B45" s="5">
        <v>477.37</v>
      </c>
      <c r="C45" s="5">
        <v>72.3</v>
      </c>
      <c r="D45" s="2">
        <v>51.57</v>
      </c>
      <c r="E45" s="2">
        <v>42.49</v>
      </c>
      <c r="F45" s="5">
        <v>13.64</v>
      </c>
      <c r="G45" s="2">
        <v>319.04000000000002</v>
      </c>
      <c r="H45" s="5">
        <v>126.53</v>
      </c>
      <c r="I45" s="5">
        <v>82.59</v>
      </c>
      <c r="J45" s="5">
        <v>51.04</v>
      </c>
      <c r="K45" s="5">
        <v>436.61</v>
      </c>
    </row>
    <row r="46" spans="1:11" x14ac:dyDescent="0.25">
      <c r="A46" s="1">
        <v>41554</v>
      </c>
      <c r="B46" s="5">
        <v>487.03</v>
      </c>
      <c r="C46" s="5">
        <v>72.709999999999994</v>
      </c>
      <c r="D46" s="2">
        <v>52.19</v>
      </c>
      <c r="E46" s="2">
        <v>41.05</v>
      </c>
      <c r="F46" s="5">
        <v>13.01</v>
      </c>
      <c r="G46" s="2">
        <v>310.89</v>
      </c>
      <c r="H46" s="5">
        <v>122.6</v>
      </c>
      <c r="I46" s="5">
        <v>83.97</v>
      </c>
      <c r="J46" s="5">
        <v>49.11</v>
      </c>
      <c r="K46" s="5">
        <v>436.43</v>
      </c>
    </row>
    <row r="47" spans="1:11" x14ac:dyDescent="0.25">
      <c r="A47" s="1">
        <v>41561</v>
      </c>
      <c r="B47" s="5">
        <v>502.93</v>
      </c>
      <c r="C47" s="5">
        <v>72.88</v>
      </c>
      <c r="D47" s="2">
        <v>52.63</v>
      </c>
      <c r="E47" s="2">
        <v>40.28</v>
      </c>
      <c r="F47" s="5">
        <v>13.92</v>
      </c>
      <c r="G47" s="2">
        <v>328.93</v>
      </c>
      <c r="H47" s="5">
        <v>126.85</v>
      </c>
      <c r="I47" s="5">
        <v>86.26</v>
      </c>
      <c r="J47" s="5">
        <v>54.22</v>
      </c>
      <c r="K47" s="5">
        <v>506.21</v>
      </c>
    </row>
    <row r="48" spans="1:11" x14ac:dyDescent="0.25">
      <c r="A48" s="1">
        <v>41568</v>
      </c>
      <c r="B48" s="5">
        <v>519.79999999999995</v>
      </c>
      <c r="C48" s="5">
        <v>73.61</v>
      </c>
      <c r="D48" s="2">
        <v>53.81</v>
      </c>
      <c r="E48" s="2">
        <v>39.869999999999997</v>
      </c>
      <c r="F48" s="5">
        <v>14.15</v>
      </c>
      <c r="G48" s="2">
        <v>363.39</v>
      </c>
      <c r="H48" s="5">
        <v>130.46</v>
      </c>
      <c r="I48" s="5">
        <v>83.73</v>
      </c>
      <c r="J48" s="5">
        <v>51.95</v>
      </c>
      <c r="K48" s="5">
        <v>508.11</v>
      </c>
    </row>
    <row r="49" spans="1:11" x14ac:dyDescent="0.25">
      <c r="A49" s="1">
        <v>41575</v>
      </c>
      <c r="B49" s="5">
        <v>513.94000000000005</v>
      </c>
      <c r="C49" s="5">
        <v>73</v>
      </c>
      <c r="D49" s="2">
        <v>54.61</v>
      </c>
      <c r="E49" s="2">
        <v>41.89</v>
      </c>
      <c r="F49" s="5">
        <v>14.84</v>
      </c>
      <c r="G49" s="2">
        <v>359</v>
      </c>
      <c r="H49" s="5">
        <v>126.95</v>
      </c>
      <c r="I49" s="5">
        <v>82.56</v>
      </c>
      <c r="J49" s="5">
        <v>49.75</v>
      </c>
      <c r="K49" s="5">
        <v>514.03</v>
      </c>
    </row>
    <row r="50" spans="1:11" x14ac:dyDescent="0.25">
      <c r="A50" s="1">
        <v>41582</v>
      </c>
      <c r="B50" s="5">
        <v>517.46</v>
      </c>
      <c r="C50" s="5">
        <v>75.239999999999995</v>
      </c>
      <c r="D50" s="2">
        <v>54.84</v>
      </c>
      <c r="E50" s="2">
        <v>42.76</v>
      </c>
      <c r="F50" s="5">
        <v>15.9</v>
      </c>
      <c r="G50" s="2">
        <v>350.31</v>
      </c>
      <c r="H50" s="5">
        <v>124.28</v>
      </c>
      <c r="I50" s="5">
        <v>83.2</v>
      </c>
      <c r="J50" s="5">
        <v>47.53</v>
      </c>
      <c r="K50" s="5">
        <v>508.52</v>
      </c>
    </row>
    <row r="51" spans="1:11" x14ac:dyDescent="0.25">
      <c r="A51" s="1">
        <v>41589</v>
      </c>
      <c r="B51" s="5">
        <v>521.87</v>
      </c>
      <c r="C51" s="5">
        <v>78.02</v>
      </c>
      <c r="D51" s="2">
        <v>57.35</v>
      </c>
      <c r="E51" s="2">
        <v>44.11</v>
      </c>
      <c r="F51" s="5">
        <v>15.48</v>
      </c>
      <c r="G51" s="2">
        <v>369.17</v>
      </c>
      <c r="H51" s="5">
        <v>124.32</v>
      </c>
      <c r="I51" s="5">
        <v>82.71</v>
      </c>
      <c r="J51" s="5">
        <v>49.01</v>
      </c>
      <c r="K51" s="5">
        <v>517.29999999999995</v>
      </c>
    </row>
    <row r="52" spans="1:11" x14ac:dyDescent="0.25">
      <c r="A52" s="1">
        <v>41596</v>
      </c>
      <c r="B52" s="5">
        <v>516.71</v>
      </c>
      <c r="C52" s="5">
        <v>77.84</v>
      </c>
      <c r="D52" s="2">
        <v>56.41</v>
      </c>
      <c r="E52" s="2">
        <v>45.86</v>
      </c>
      <c r="F52" s="5">
        <v>15.7</v>
      </c>
      <c r="G52" s="2">
        <v>372.31</v>
      </c>
      <c r="H52" s="5">
        <v>119.92</v>
      </c>
      <c r="I52" s="5">
        <v>81.86</v>
      </c>
      <c r="J52" s="5">
        <v>46.23</v>
      </c>
      <c r="K52" s="5">
        <v>516.46</v>
      </c>
    </row>
    <row r="53" spans="1:11" x14ac:dyDescent="0.25">
      <c r="A53" s="1">
        <v>41603</v>
      </c>
      <c r="B53" s="5">
        <v>552.76</v>
      </c>
      <c r="C53" s="5">
        <v>77.47</v>
      </c>
      <c r="D53" s="2">
        <v>56.78</v>
      </c>
      <c r="E53" s="2">
        <v>45.25</v>
      </c>
      <c r="F53" s="5">
        <v>15.96</v>
      </c>
      <c r="G53" s="2">
        <v>393.62</v>
      </c>
      <c r="H53" s="5">
        <v>120.7</v>
      </c>
      <c r="I53" s="5">
        <v>83.56</v>
      </c>
      <c r="J53" s="5">
        <v>47.01</v>
      </c>
      <c r="K53" s="5">
        <v>530.33000000000004</v>
      </c>
    </row>
    <row r="54" spans="1:11" x14ac:dyDescent="0.25">
      <c r="A54" s="1">
        <v>41610</v>
      </c>
      <c r="B54" s="5">
        <v>556.69000000000005</v>
      </c>
      <c r="C54" s="5">
        <v>75.53</v>
      </c>
      <c r="D54" s="2">
        <v>55.6</v>
      </c>
      <c r="E54" s="2">
        <v>46.42</v>
      </c>
      <c r="F54" s="5">
        <v>14.57</v>
      </c>
      <c r="G54" s="2">
        <v>386.95</v>
      </c>
      <c r="H54" s="5">
        <v>118.55</v>
      </c>
      <c r="I54" s="5">
        <v>84.45</v>
      </c>
      <c r="J54" s="5">
        <v>47.94</v>
      </c>
      <c r="K54" s="5">
        <v>535.47</v>
      </c>
    </row>
    <row r="55" spans="1:11" x14ac:dyDescent="0.25">
      <c r="A55" s="1">
        <v>41617</v>
      </c>
      <c r="B55" s="5">
        <v>551.13</v>
      </c>
      <c r="C55" s="5">
        <v>73.94</v>
      </c>
      <c r="D55" s="2">
        <v>60.89</v>
      </c>
      <c r="E55" s="2">
        <v>47.74</v>
      </c>
      <c r="F55" s="5">
        <v>13.9</v>
      </c>
      <c r="G55" s="2">
        <v>384.24</v>
      </c>
      <c r="H55" s="5">
        <v>119.38</v>
      </c>
      <c r="I55" s="5">
        <v>84.99</v>
      </c>
      <c r="J55" s="5">
        <v>53.32</v>
      </c>
      <c r="K55" s="5">
        <v>530.92999999999995</v>
      </c>
    </row>
    <row r="56" spans="1:11" x14ac:dyDescent="0.25">
      <c r="A56" s="1">
        <v>41624</v>
      </c>
      <c r="B56" s="5">
        <v>545.75</v>
      </c>
      <c r="C56" s="5">
        <v>80.55</v>
      </c>
      <c r="D56" s="2">
        <v>59.26</v>
      </c>
      <c r="E56" s="2">
        <v>49.19</v>
      </c>
      <c r="F56" s="5">
        <v>14.23</v>
      </c>
      <c r="G56" s="2">
        <v>402.2</v>
      </c>
      <c r="H56" s="5">
        <v>115.94</v>
      </c>
      <c r="I56" s="5">
        <v>87.84</v>
      </c>
      <c r="J56" s="5">
        <v>55.12</v>
      </c>
      <c r="K56" s="5">
        <v>550.86</v>
      </c>
    </row>
    <row r="57" spans="1:11" x14ac:dyDescent="0.25">
      <c r="A57" s="1">
        <v>41631</v>
      </c>
      <c r="B57" s="5">
        <v>556.76</v>
      </c>
      <c r="C57" s="5">
        <v>82.51</v>
      </c>
      <c r="D57" s="2">
        <v>59.51</v>
      </c>
      <c r="E57" s="2">
        <v>49.54</v>
      </c>
      <c r="F57" s="5">
        <v>14.28</v>
      </c>
      <c r="G57" s="2">
        <v>398.08</v>
      </c>
      <c r="H57" s="5">
        <v>117.12</v>
      </c>
      <c r="I57" s="5">
        <v>89.75</v>
      </c>
      <c r="J57" s="5">
        <v>55.44</v>
      </c>
      <c r="K57" s="5">
        <v>559.76</v>
      </c>
    </row>
    <row r="58" spans="1:11" x14ac:dyDescent="0.25">
      <c r="A58" s="1">
        <v>41638</v>
      </c>
      <c r="B58" s="5">
        <v>557.67999999999995</v>
      </c>
      <c r="C58" s="5">
        <v>82.22</v>
      </c>
      <c r="D58" s="2">
        <v>59.88</v>
      </c>
      <c r="E58" s="2">
        <v>50.32</v>
      </c>
      <c r="F58" s="5">
        <v>14.25</v>
      </c>
      <c r="G58" s="2">
        <v>398.79</v>
      </c>
      <c r="H58" s="5">
        <v>116.12</v>
      </c>
      <c r="I58" s="5">
        <v>89.69</v>
      </c>
      <c r="J58" s="5">
        <v>54.65</v>
      </c>
      <c r="K58" s="5">
        <v>560.91999999999996</v>
      </c>
    </row>
    <row r="59" spans="1:11" x14ac:dyDescent="0.25">
      <c r="A59" s="1"/>
      <c r="B59" s="5"/>
      <c r="C59" s="5"/>
      <c r="F59" s="5"/>
    </row>
    <row r="60" spans="1:11" x14ac:dyDescent="0.25">
      <c r="A60" s="15" t="s">
        <v>15</v>
      </c>
      <c r="B60" s="6"/>
      <c r="C60" s="6"/>
      <c r="F60" s="6"/>
      <c r="H60" s="7"/>
      <c r="I60" s="5"/>
      <c r="J60" s="7"/>
      <c r="K60" s="7"/>
    </row>
    <row r="61" spans="1:11" x14ac:dyDescent="0.25">
      <c r="A61" s="15" t="s">
        <v>58</v>
      </c>
      <c r="B61" s="6"/>
      <c r="C61" s="6"/>
      <c r="F61" s="6"/>
      <c r="H61" s="7"/>
      <c r="I61" s="6"/>
      <c r="J61" s="7"/>
      <c r="K61" s="7"/>
    </row>
    <row r="62" spans="1:11" x14ac:dyDescent="0.25">
      <c r="A62" s="11" t="s">
        <v>12</v>
      </c>
      <c r="B62" s="12">
        <v>41584</v>
      </c>
      <c r="C62" s="13">
        <v>3.05</v>
      </c>
      <c r="F62" s="6"/>
      <c r="H62" s="7"/>
      <c r="I62" s="6"/>
      <c r="J62" s="7"/>
      <c r="K62" s="7"/>
    </row>
    <row r="63" spans="1:11" x14ac:dyDescent="0.25">
      <c r="A63" s="11" t="s">
        <v>12</v>
      </c>
      <c r="B63" s="12">
        <v>41494</v>
      </c>
      <c r="C63" s="13">
        <v>3.05</v>
      </c>
      <c r="I63" s="6"/>
    </row>
    <row r="64" spans="1:11" x14ac:dyDescent="0.25">
      <c r="A64" s="11" t="s">
        <v>12</v>
      </c>
      <c r="B64" s="12">
        <v>41403</v>
      </c>
      <c r="C64" s="13">
        <v>3.05</v>
      </c>
      <c r="I64" s="2"/>
    </row>
    <row r="65" spans="1:9" x14ac:dyDescent="0.25">
      <c r="A65" s="11" t="s">
        <v>12</v>
      </c>
      <c r="B65" s="12">
        <v>41312</v>
      </c>
      <c r="C65" s="13">
        <v>2.65</v>
      </c>
      <c r="I65" s="2"/>
    </row>
    <row r="66" spans="1:9" x14ac:dyDescent="0.25">
      <c r="A66" s="14" t="s">
        <v>13</v>
      </c>
      <c r="B66" s="12">
        <v>41556</v>
      </c>
      <c r="C66" s="13">
        <v>0.93</v>
      </c>
      <c r="I66" s="2"/>
    </row>
    <row r="67" spans="1:9" x14ac:dyDescent="0.25">
      <c r="A67" s="14" t="s">
        <v>13</v>
      </c>
      <c r="B67" s="12">
        <v>41374</v>
      </c>
      <c r="C67" s="13">
        <v>0.81</v>
      </c>
      <c r="I67" s="2"/>
    </row>
    <row r="68" spans="1:9" x14ac:dyDescent="0.25">
      <c r="A68" s="11" t="s">
        <v>14</v>
      </c>
      <c r="B68" s="12">
        <v>41626</v>
      </c>
      <c r="C68" s="13">
        <v>0.125</v>
      </c>
      <c r="I68" s="2"/>
    </row>
    <row r="69" spans="1:9" x14ac:dyDescent="0.25">
      <c r="A69" s="11" t="s">
        <v>14</v>
      </c>
      <c r="B69" s="12">
        <v>41547</v>
      </c>
      <c r="C69" s="13">
        <v>0.125</v>
      </c>
      <c r="I69" s="2"/>
    </row>
    <row r="70" spans="1:9" x14ac:dyDescent="0.25">
      <c r="A70" s="11" t="s">
        <v>14</v>
      </c>
      <c r="B70" s="12">
        <v>41452</v>
      </c>
      <c r="C70" s="13">
        <v>0.125</v>
      </c>
      <c r="I70" s="2"/>
    </row>
    <row r="71" spans="1:9" x14ac:dyDescent="0.25">
      <c r="I71" s="2"/>
    </row>
    <row r="72" spans="1:9" x14ac:dyDescent="0.25">
      <c r="I72" s="2"/>
    </row>
    <row r="73" spans="1:9" x14ac:dyDescent="0.25">
      <c r="I73" s="2"/>
    </row>
    <row r="74" spans="1:9" x14ac:dyDescent="0.25">
      <c r="I74"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9"/>
  <sheetViews>
    <sheetView showGridLines="0" tabSelected="1" workbookViewId="0">
      <selection activeCell="Q3" sqref="Q3"/>
    </sheetView>
  </sheetViews>
  <sheetFormatPr defaultRowHeight="15.75" x14ac:dyDescent="0.25"/>
  <cols>
    <col min="1" max="1" width="2.625" customWidth="1"/>
    <col min="2" max="2" width="15.75" customWidth="1"/>
    <col min="3" max="3" width="10" customWidth="1"/>
    <col min="4" max="4" width="10" style="31" customWidth="1"/>
    <col min="5" max="5" width="10" customWidth="1"/>
    <col min="6" max="13" width="10" style="16" customWidth="1"/>
  </cols>
  <sheetData>
    <row r="1" spans="1:14" ht="16.5" customHeight="1" x14ac:dyDescent="0.25"/>
    <row r="2" spans="1:14" ht="16.5" customHeight="1" x14ac:dyDescent="0.25">
      <c r="E2" s="23" t="s">
        <v>53</v>
      </c>
      <c r="F2" s="24"/>
      <c r="G2" s="25"/>
      <c r="H2" s="27"/>
      <c r="I2" s="27"/>
      <c r="J2" s="27"/>
      <c r="K2" s="28" t="s">
        <v>57</v>
      </c>
      <c r="L2" s="25"/>
    </row>
    <row r="3" spans="1:14" ht="47.25" x14ac:dyDescent="0.25">
      <c r="A3" s="4"/>
      <c r="B3" s="17" t="s">
        <v>42</v>
      </c>
      <c r="C3" s="17" t="s">
        <v>43</v>
      </c>
      <c r="D3" s="17" t="s">
        <v>0</v>
      </c>
      <c r="E3" s="17" t="s">
        <v>52</v>
      </c>
      <c r="F3" s="18" t="s">
        <v>38</v>
      </c>
      <c r="G3" s="26" t="s">
        <v>54</v>
      </c>
      <c r="H3" s="26" t="s">
        <v>56</v>
      </c>
      <c r="I3" s="26" t="s">
        <v>55</v>
      </c>
      <c r="J3" s="26" t="s">
        <v>59</v>
      </c>
      <c r="K3" s="18" t="s">
        <v>40</v>
      </c>
      <c r="L3" s="18" t="s">
        <v>39</v>
      </c>
      <c r="M3" s="18" t="s">
        <v>41</v>
      </c>
    </row>
    <row r="4" spans="1:14" x14ac:dyDescent="0.25">
      <c r="A4" s="4"/>
      <c r="B4" s="19"/>
      <c r="C4" s="19"/>
      <c r="D4" s="19"/>
      <c r="E4" s="19"/>
      <c r="F4" s="20"/>
      <c r="G4" s="20"/>
      <c r="H4" s="20"/>
      <c r="I4" s="20"/>
      <c r="J4" s="20"/>
      <c r="K4" s="20"/>
      <c r="L4" s="20"/>
      <c r="M4" s="20"/>
    </row>
    <row r="5" spans="1:14" x14ac:dyDescent="0.25">
      <c r="B5" t="s">
        <v>16</v>
      </c>
      <c r="L5" s="29"/>
      <c r="M5" s="29">
        <v>10000</v>
      </c>
    </row>
    <row r="6" spans="1:14" x14ac:dyDescent="0.25">
      <c r="L6" s="29"/>
      <c r="M6" s="29"/>
    </row>
    <row r="7" spans="1:14" x14ac:dyDescent="0.25">
      <c r="B7" s="8" t="s">
        <v>17</v>
      </c>
      <c r="C7" s="22" t="s">
        <v>50</v>
      </c>
      <c r="D7" s="32">
        <f>Price!A6</f>
        <v>41276</v>
      </c>
      <c r="E7" s="30">
        <f>INDEX(Price!$A$5:$K$58,MATCH(D7,Price!$A$5:$A$58,0),MATCH(C7,Price!$A$5:$K$5,0))</f>
        <v>28.76</v>
      </c>
      <c r="F7" s="29">
        <f>INT(M5/E7)</f>
        <v>347</v>
      </c>
      <c r="G7" s="29">
        <f>F7*E7</f>
        <v>9979.7200000000012</v>
      </c>
      <c r="H7" s="29">
        <f>M5-G7</f>
        <v>20.279999999998836</v>
      </c>
      <c r="I7" s="29">
        <v>0</v>
      </c>
      <c r="J7" s="29">
        <f>I7+H7</f>
        <v>20.279999999998836</v>
      </c>
      <c r="L7" s="29"/>
      <c r="M7" s="29"/>
    </row>
    <row r="8" spans="1:14" x14ac:dyDescent="0.25">
      <c r="B8" t="s">
        <v>18</v>
      </c>
      <c r="C8" s="36" t="str">
        <f>C7</f>
        <v>FB</v>
      </c>
      <c r="D8" s="33">
        <f>Price!A7</f>
        <v>41281</v>
      </c>
      <c r="E8" s="30">
        <f>INDEX(Price!$A$5:$K$58,MATCH(D8,Price!$A$5:$A$58,0),MATCH(C8,Price!$A$5:$K$5,0))</f>
        <v>31.72</v>
      </c>
      <c r="F8" s="29"/>
      <c r="G8" s="29"/>
      <c r="H8" s="29"/>
      <c r="I8" s="29"/>
      <c r="J8" s="29"/>
      <c r="K8" s="16">
        <f>F7</f>
        <v>347</v>
      </c>
      <c r="L8" s="29">
        <f>K8*E8</f>
        <v>11006.84</v>
      </c>
      <c r="M8" s="29">
        <f>L8+J7</f>
        <v>11027.119999999999</v>
      </c>
      <c r="N8" t="str">
        <f>IF(D8&lt;D7,"Warning, this date predates the date above, which is an error","")</f>
        <v/>
      </c>
    </row>
    <row r="9" spans="1:14" x14ac:dyDescent="0.25">
      <c r="B9" s="8" t="s">
        <v>19</v>
      </c>
      <c r="C9" s="22" t="s">
        <v>14</v>
      </c>
      <c r="D9" s="32">
        <f>Price!A7</f>
        <v>41281</v>
      </c>
      <c r="E9" s="30">
        <f>INDEX(Price!$A$5:$K$58,MATCH(D9,Price!$A$5:$A$58,0),MATCH(C9,Price!$A$5:$K$5,0))</f>
        <v>18.489999999999998</v>
      </c>
      <c r="F9" s="29">
        <f>INT(M8/E9)</f>
        <v>596</v>
      </c>
      <c r="G9" s="29">
        <f>F9*E9</f>
        <v>11020.039999999999</v>
      </c>
      <c r="H9" s="29">
        <f>M8-G9</f>
        <v>7.0799999999999272</v>
      </c>
      <c r="I9" s="29">
        <v>0</v>
      </c>
      <c r="J9" s="29">
        <f>I9+H9</f>
        <v>7.0799999999999272</v>
      </c>
      <c r="L9" s="29"/>
      <c r="M9" s="29"/>
      <c r="N9" t="str">
        <f t="shared" ref="N9:N27" si="0">IF(D9&lt;D8,"Warning, this date predates the date above, which is an error","")</f>
        <v/>
      </c>
    </row>
    <row r="10" spans="1:14" x14ac:dyDescent="0.25">
      <c r="B10" t="s">
        <v>20</v>
      </c>
      <c r="C10" s="36" t="str">
        <f t="shared" ref="C10" si="1">C9</f>
        <v>AEO</v>
      </c>
      <c r="D10" s="33">
        <v>41296</v>
      </c>
      <c r="E10" s="30">
        <f>INDEX(Price!$A$5:$K$58,MATCH(D10,Price!$A$5:$A$58,0),MATCH(C10,Price!$A$5:$K$5,0))</f>
        <v>19.850000000000001</v>
      </c>
      <c r="F10" s="29"/>
      <c r="G10" s="29"/>
      <c r="H10" s="29"/>
      <c r="I10" s="29"/>
      <c r="J10" s="29"/>
      <c r="K10" s="16">
        <f>F9</f>
        <v>596</v>
      </c>
      <c r="L10" s="29">
        <f>K10*E10</f>
        <v>11830.6</v>
      </c>
      <c r="M10" s="29">
        <f>L10+J9</f>
        <v>11837.68</v>
      </c>
      <c r="N10" t="str">
        <f t="shared" si="0"/>
        <v/>
      </c>
    </row>
    <row r="11" spans="1:14" x14ac:dyDescent="0.25">
      <c r="B11" s="8" t="s">
        <v>21</v>
      </c>
      <c r="C11" s="22" t="s">
        <v>50</v>
      </c>
      <c r="D11" s="33">
        <v>41302</v>
      </c>
      <c r="E11" s="30">
        <f>INDEX(Price!$A$5:$K$58,MATCH(D11,Price!$A$5:$A$58,0),MATCH(C11,Price!$A$5:$K$5,0))</f>
        <v>29.73</v>
      </c>
      <c r="F11" s="29">
        <f t="shared" ref="F11" si="2">INT(M10/E11)</f>
        <v>398</v>
      </c>
      <c r="G11" s="29">
        <f t="shared" ref="G11" si="3">F11*E11</f>
        <v>11832.54</v>
      </c>
      <c r="H11" s="29">
        <f t="shared" ref="H11" si="4">M10-G11</f>
        <v>5.1399999999994179</v>
      </c>
      <c r="I11" s="29">
        <v>0</v>
      </c>
      <c r="J11" s="29">
        <f t="shared" ref="J11" si="5">I11+H11</f>
        <v>5.1399999999994179</v>
      </c>
      <c r="L11" s="29"/>
      <c r="M11" s="29"/>
      <c r="N11" t="str">
        <f t="shared" si="0"/>
        <v/>
      </c>
    </row>
    <row r="12" spans="1:14" x14ac:dyDescent="0.25">
      <c r="B12" t="s">
        <v>22</v>
      </c>
      <c r="C12" s="36" t="str">
        <f t="shared" ref="C12" si="6">C11</f>
        <v>FB</v>
      </c>
      <c r="D12" s="33">
        <v>41309</v>
      </c>
      <c r="E12" s="30">
        <f>INDEX(Price!$A$5:$K$58,MATCH(D12,Price!$A$5:$A$58,0),MATCH(C12,Price!$A$5:$K$5,0))</f>
        <v>28.55</v>
      </c>
      <c r="F12" s="29"/>
      <c r="G12" s="29"/>
      <c r="H12" s="29"/>
      <c r="I12" s="29"/>
      <c r="J12" s="29"/>
      <c r="K12" s="16">
        <f t="shared" ref="K12" si="7">F11</f>
        <v>398</v>
      </c>
      <c r="L12" s="29">
        <f t="shared" ref="L12" si="8">K12*E12</f>
        <v>11362.9</v>
      </c>
      <c r="M12" s="29">
        <f t="shared" ref="M12" si="9">L12+J11</f>
        <v>11368.039999999999</v>
      </c>
      <c r="N12" t="str">
        <f t="shared" si="0"/>
        <v/>
      </c>
    </row>
    <row r="13" spans="1:14" x14ac:dyDescent="0.25">
      <c r="B13" s="8" t="s">
        <v>23</v>
      </c>
      <c r="C13" s="22" t="s">
        <v>49</v>
      </c>
      <c r="D13" s="33">
        <v>41316</v>
      </c>
      <c r="E13" s="30">
        <f>INDEX(Price!$A$5:$K$58,MATCH(D13,Price!$A$5:$A$58,0),MATCH(C13,Price!$A$5:$K$5,0))</f>
        <v>92.53</v>
      </c>
      <c r="F13" s="29">
        <f t="shared" ref="F13" si="10">INT(M12/E13)</f>
        <v>122</v>
      </c>
      <c r="G13" s="29">
        <f t="shared" ref="G13" si="11">F13*E13</f>
        <v>11288.66</v>
      </c>
      <c r="H13" s="29">
        <f t="shared" ref="H13" si="12">M12-G13</f>
        <v>79.3799999999992</v>
      </c>
      <c r="I13" s="29">
        <v>0</v>
      </c>
      <c r="J13" s="29">
        <f t="shared" ref="J13" si="13">I13+H13</f>
        <v>79.3799999999992</v>
      </c>
      <c r="L13" s="29"/>
      <c r="M13" s="29"/>
      <c r="N13" t="str">
        <f t="shared" si="0"/>
        <v/>
      </c>
    </row>
    <row r="14" spans="1:14" x14ac:dyDescent="0.25">
      <c r="B14" t="s">
        <v>24</v>
      </c>
      <c r="C14" s="36" t="str">
        <f t="shared" ref="C14" si="14">C13</f>
        <v>CAT</v>
      </c>
      <c r="D14" s="33">
        <f>Price!A12</f>
        <v>41316</v>
      </c>
      <c r="E14" s="30">
        <f>INDEX(Price!$A$5:$K$58,MATCH(D14,Price!$A$5:$A$58,0),MATCH(C14,Price!$A$5:$K$5,0))</f>
        <v>92.53</v>
      </c>
      <c r="F14" s="29"/>
      <c r="G14" s="29"/>
      <c r="H14" s="29"/>
      <c r="I14" s="29"/>
      <c r="J14" s="29"/>
      <c r="K14" s="16">
        <f t="shared" ref="K14" si="15">F13</f>
        <v>122</v>
      </c>
      <c r="L14" s="29">
        <f t="shared" ref="L14" si="16">K14*E14</f>
        <v>11288.66</v>
      </c>
      <c r="M14" s="29">
        <f t="shared" ref="M14" si="17">L14+J13</f>
        <v>11368.039999999999</v>
      </c>
      <c r="N14" t="str">
        <f t="shared" si="0"/>
        <v/>
      </c>
    </row>
    <row r="15" spans="1:14" x14ac:dyDescent="0.25">
      <c r="B15" s="8" t="s">
        <v>25</v>
      </c>
      <c r="C15" s="22" t="s">
        <v>44</v>
      </c>
      <c r="D15" s="33">
        <f>Price!A13</f>
        <v>41324</v>
      </c>
      <c r="E15" s="30">
        <f>INDEX(Price!$A$5:$K$58,MATCH(D15,Price!$A$5:$A$58,0),MATCH(C15,Price!$A$5:$K$5,0))</f>
        <v>439.69</v>
      </c>
      <c r="F15" s="29">
        <f t="shared" ref="F15" si="18">INT(M14/E15)</f>
        <v>25</v>
      </c>
      <c r="G15" s="29">
        <f t="shared" ref="G15" si="19">F15*E15</f>
        <v>10992.25</v>
      </c>
      <c r="H15" s="29">
        <f t="shared" ref="H15" si="20">M14-G15</f>
        <v>375.78999999999905</v>
      </c>
      <c r="I15" s="29">
        <v>0</v>
      </c>
      <c r="J15" s="29">
        <f t="shared" ref="J15" si="21">I15+H15</f>
        <v>375.78999999999905</v>
      </c>
      <c r="L15" s="29"/>
      <c r="M15" s="29"/>
      <c r="N15" t="str">
        <f t="shared" si="0"/>
        <v/>
      </c>
    </row>
    <row r="16" spans="1:14" x14ac:dyDescent="0.25">
      <c r="B16" t="s">
        <v>26</v>
      </c>
      <c r="C16" s="36" t="str">
        <f t="shared" ref="C16" si="22">C15</f>
        <v>AAPL</v>
      </c>
      <c r="D16" s="33">
        <f>Price!A14</f>
        <v>41330</v>
      </c>
      <c r="E16" s="30">
        <f>INDEX(Price!$A$5:$K$58,MATCH(D16,Price!$A$5:$A$58,0),MATCH(C16,Price!$A$5:$K$5,0))</f>
        <v>419.86</v>
      </c>
      <c r="F16" s="29"/>
      <c r="G16" s="29"/>
      <c r="H16" s="29"/>
      <c r="I16" s="29"/>
      <c r="J16" s="29"/>
      <c r="K16" s="16">
        <f t="shared" ref="K16" si="23">F15</f>
        <v>25</v>
      </c>
      <c r="L16" s="29">
        <f t="shared" ref="L16" si="24">K16*E16</f>
        <v>10496.5</v>
      </c>
      <c r="M16" s="29">
        <f t="shared" ref="M16" si="25">L16+J15</f>
        <v>10872.289999999999</v>
      </c>
      <c r="N16" t="str">
        <f t="shared" si="0"/>
        <v/>
      </c>
    </row>
    <row r="17" spans="2:14" x14ac:dyDescent="0.25">
      <c r="B17" s="8" t="s">
        <v>27</v>
      </c>
      <c r="C17" s="22" t="s">
        <v>48</v>
      </c>
      <c r="D17" s="33">
        <f>Price!A15</f>
        <v>41337</v>
      </c>
      <c r="E17" s="30">
        <f>INDEX(Price!$A$5:$K$58,MATCH(D17,Price!$A$5:$A$58,0),MATCH(C17,Price!$A$5:$K$5,0))</f>
        <v>152.71</v>
      </c>
      <c r="F17" s="29">
        <f t="shared" ref="F17" si="26">INT(M16/E17)</f>
        <v>71</v>
      </c>
      <c r="G17" s="29">
        <f t="shared" ref="G17" si="27">F17*E17</f>
        <v>10842.41</v>
      </c>
      <c r="H17" s="29">
        <f t="shared" ref="H17" si="28">M16-G17</f>
        <v>29.8799999999992</v>
      </c>
      <c r="I17" s="29">
        <v>0</v>
      </c>
      <c r="J17" s="29">
        <f t="shared" ref="J17" si="29">I17+H17</f>
        <v>29.8799999999992</v>
      </c>
      <c r="L17" s="29"/>
      <c r="M17" s="29"/>
      <c r="N17" t="str">
        <f t="shared" si="0"/>
        <v/>
      </c>
    </row>
    <row r="18" spans="2:14" x14ac:dyDescent="0.25">
      <c r="B18" t="s">
        <v>28</v>
      </c>
      <c r="C18" s="36" t="str">
        <f>C17</f>
        <v>GLD</v>
      </c>
      <c r="D18" s="33">
        <f>Price!A16</f>
        <v>41344</v>
      </c>
      <c r="E18" s="30">
        <f>INDEX(Price!$A$5:$K$58,MATCH(D18,Price!$A$5:$A$58,0),MATCH(C18,Price!$A$5:$K$5,0))</f>
        <v>154</v>
      </c>
      <c r="F18" s="29"/>
      <c r="G18" s="29"/>
      <c r="H18" s="29"/>
      <c r="I18" s="29"/>
      <c r="J18" s="29"/>
      <c r="K18" s="16">
        <f t="shared" ref="K18" si="30">F17</f>
        <v>71</v>
      </c>
      <c r="L18" s="29">
        <f t="shared" ref="L18" si="31">K18*E18</f>
        <v>10934</v>
      </c>
      <c r="M18" s="29">
        <f t="shared" ref="M18" si="32">L18+J17</f>
        <v>10963.88</v>
      </c>
      <c r="N18" t="str">
        <f t="shared" si="0"/>
        <v/>
      </c>
    </row>
    <row r="19" spans="2:14" x14ac:dyDescent="0.25">
      <c r="B19" s="8" t="s">
        <v>29</v>
      </c>
      <c r="C19" s="22" t="s">
        <v>51</v>
      </c>
      <c r="D19" s="33">
        <f>Price!A17</f>
        <v>41351</v>
      </c>
      <c r="E19" s="30">
        <f>INDEX(Price!$A$5:$K$58,MATCH(D19,Price!$A$5:$A$58,0),MATCH(C19,Price!$A$5:$K$5,0))</f>
        <v>405.56</v>
      </c>
      <c r="F19" s="29">
        <f t="shared" ref="F19" si="33">INT(M18/E19)</f>
        <v>27</v>
      </c>
      <c r="G19" s="29">
        <f t="shared" ref="G19" si="34">F19*E19</f>
        <v>10950.12</v>
      </c>
      <c r="H19" s="29">
        <f t="shared" ref="H19" si="35">M18-G19</f>
        <v>13.759999999998399</v>
      </c>
      <c r="I19" s="29">
        <v>0</v>
      </c>
      <c r="J19" s="29">
        <f t="shared" ref="J19" si="36">I19+H19</f>
        <v>13.759999999998399</v>
      </c>
      <c r="L19" s="29"/>
      <c r="M19" s="29"/>
      <c r="N19" t="str">
        <f t="shared" si="0"/>
        <v/>
      </c>
    </row>
    <row r="20" spans="2:14" x14ac:dyDescent="0.25">
      <c r="B20" t="s">
        <v>30</v>
      </c>
      <c r="C20" s="36" t="str">
        <f>C19</f>
        <v>GOOGL</v>
      </c>
      <c r="D20" s="33">
        <f>Price!A18</f>
        <v>41358</v>
      </c>
      <c r="E20" s="30">
        <f>INDEX(Price!$A$5:$K$58,MATCH(D20,Price!$A$5:$A$58,0),MATCH(C20,Price!$A$5:$K$5,0))</f>
        <v>397.49</v>
      </c>
      <c r="F20" s="29"/>
      <c r="G20" s="29"/>
      <c r="H20" s="29"/>
      <c r="I20" s="29"/>
      <c r="J20" s="29"/>
      <c r="K20" s="16">
        <f t="shared" ref="K20" si="37">F19</f>
        <v>27</v>
      </c>
      <c r="L20" s="29">
        <f t="shared" ref="L20" si="38">K20*E20</f>
        <v>10732.23</v>
      </c>
      <c r="M20" s="29">
        <f t="shared" ref="M20" si="39">L20+J19</f>
        <v>10745.989999999998</v>
      </c>
      <c r="N20" t="str">
        <f t="shared" si="0"/>
        <v/>
      </c>
    </row>
    <row r="21" spans="2:14" x14ac:dyDescent="0.25">
      <c r="B21" s="8" t="s">
        <v>31</v>
      </c>
      <c r="C21" s="22" t="s">
        <v>46</v>
      </c>
      <c r="D21" s="33">
        <f>Price!A19</f>
        <v>41365</v>
      </c>
      <c r="E21" s="30">
        <f>INDEX(Price!$A$5:$K$58,MATCH(D21,Price!$A$5:$A$58,0),MATCH(C21,Price!$A$5:$K$5,0))</f>
        <v>38.35</v>
      </c>
      <c r="F21" s="29">
        <f t="shared" ref="F21" si="40">INT(M20/E21)</f>
        <v>280</v>
      </c>
      <c r="G21" s="29">
        <f t="shared" ref="G21" si="41">F21*E21</f>
        <v>10738</v>
      </c>
      <c r="H21" s="29">
        <f t="shared" ref="H21" si="42">M20-G21</f>
        <v>7.9899999999979627</v>
      </c>
      <c r="I21" s="29">
        <v>0</v>
      </c>
      <c r="J21" s="29">
        <f t="shared" ref="J21" si="43">I21+H21</f>
        <v>7.9899999999979627</v>
      </c>
      <c r="L21" s="29"/>
      <c r="M21" s="29"/>
      <c r="N21" t="str">
        <f t="shared" si="0"/>
        <v/>
      </c>
    </row>
    <row r="22" spans="2:14" x14ac:dyDescent="0.25">
      <c r="B22" t="s">
        <v>32</v>
      </c>
      <c r="C22" s="36" t="str">
        <f t="shared" ref="C22" si="44">C21</f>
        <v>ADSK</v>
      </c>
      <c r="D22" s="33">
        <f>Price!A20</f>
        <v>41372</v>
      </c>
      <c r="E22" s="30">
        <f>INDEX(Price!$A$5:$K$58,MATCH(D22,Price!$A$5:$A$58,0),MATCH(C22,Price!$A$5:$K$5,0))</f>
        <v>38.36</v>
      </c>
      <c r="F22" s="29"/>
      <c r="G22" s="29"/>
      <c r="H22" s="29"/>
      <c r="I22" s="29"/>
      <c r="J22" s="29"/>
      <c r="K22" s="16">
        <f t="shared" ref="K22" si="45">F21</f>
        <v>280</v>
      </c>
      <c r="L22" s="29">
        <f t="shared" ref="L22" si="46">K22*E22</f>
        <v>10740.8</v>
      </c>
      <c r="M22" s="29">
        <f t="shared" ref="M22" si="47">L22+J21</f>
        <v>10748.789999999997</v>
      </c>
      <c r="N22" t="str">
        <f t="shared" si="0"/>
        <v/>
      </c>
    </row>
    <row r="23" spans="2:14" x14ac:dyDescent="0.25">
      <c r="B23" s="8" t="s">
        <v>33</v>
      </c>
      <c r="C23" s="22" t="s">
        <v>47</v>
      </c>
      <c r="D23" s="33">
        <f>Price!A21</f>
        <v>41379</v>
      </c>
      <c r="E23" s="30">
        <f>INDEX(Price!$A$5:$K$58,MATCH(D23,Price!$A$5:$A$58,0),MATCH(C23,Price!$A$5:$K$5,0))</f>
        <v>260.32</v>
      </c>
      <c r="F23" s="29">
        <f t="shared" ref="F23" si="48">INT(M22/E23)</f>
        <v>41</v>
      </c>
      <c r="G23" s="29">
        <f t="shared" ref="G23" si="49">F23*E23</f>
        <v>10673.119999999999</v>
      </c>
      <c r="H23" s="29">
        <f t="shared" ref="H23" si="50">M22-G23</f>
        <v>75.669999999998254</v>
      </c>
      <c r="I23" s="29">
        <v>0</v>
      </c>
      <c r="J23" s="29">
        <f t="shared" ref="J23" si="51">I23+H23</f>
        <v>75.669999999998254</v>
      </c>
      <c r="L23" s="29"/>
      <c r="M23" s="29"/>
      <c r="N23" t="str">
        <f t="shared" si="0"/>
        <v/>
      </c>
    </row>
    <row r="24" spans="2:14" x14ac:dyDescent="0.25">
      <c r="B24" t="s">
        <v>34</v>
      </c>
      <c r="C24" s="36" t="str">
        <f t="shared" ref="C24" si="52">C23</f>
        <v>AMZN</v>
      </c>
      <c r="D24" s="33">
        <f>Price!A22</f>
        <v>41386</v>
      </c>
      <c r="E24" s="30">
        <f>INDEX(Price!$A$5:$K$58,MATCH(D24,Price!$A$5:$A$58,0),MATCH(C24,Price!$A$5:$K$5,0))</f>
        <v>254.81</v>
      </c>
      <c r="F24" s="29"/>
      <c r="G24" s="29"/>
      <c r="H24" s="29"/>
      <c r="I24" s="29"/>
      <c r="J24" s="29"/>
      <c r="K24" s="16">
        <f t="shared" ref="K24" si="53">F23</f>
        <v>41</v>
      </c>
      <c r="L24" s="29">
        <f t="shared" ref="L24" si="54">K24*E24</f>
        <v>10447.210000000001</v>
      </c>
      <c r="M24" s="29">
        <f t="shared" ref="M24" si="55">L24+J23</f>
        <v>10522.88</v>
      </c>
      <c r="N24" t="str">
        <f t="shared" si="0"/>
        <v/>
      </c>
    </row>
    <row r="25" spans="2:14" x14ac:dyDescent="0.25">
      <c r="B25" s="8" t="s">
        <v>35</v>
      </c>
      <c r="C25" s="22" t="s">
        <v>50</v>
      </c>
      <c r="D25" s="33">
        <f>Price!A23</f>
        <v>41393</v>
      </c>
      <c r="E25" s="30">
        <f>INDEX(Price!$A$5:$K$58,MATCH(D25,Price!$A$5:$A$58,0),MATCH(C25,Price!$A$5:$K$5,0))</f>
        <v>28.31</v>
      </c>
      <c r="F25" s="29">
        <f t="shared" ref="F25" si="56">INT(M24/E25)</f>
        <v>371</v>
      </c>
      <c r="G25" s="29">
        <f t="shared" ref="G25" si="57">F25*E25</f>
        <v>10503.01</v>
      </c>
      <c r="H25" s="29">
        <f t="shared" ref="H25" si="58">M24-G25</f>
        <v>19.869999999998981</v>
      </c>
      <c r="I25" s="29">
        <v>0</v>
      </c>
      <c r="J25" s="29">
        <f t="shared" ref="J25" si="59">I25+H25</f>
        <v>19.869999999998981</v>
      </c>
      <c r="L25" s="29"/>
      <c r="M25" s="29"/>
      <c r="N25" t="str">
        <f t="shared" si="0"/>
        <v/>
      </c>
    </row>
    <row r="26" spans="2:14" x14ac:dyDescent="0.25">
      <c r="B26" t="s">
        <v>36</v>
      </c>
      <c r="C26" s="36" t="str">
        <f t="shared" ref="C26" si="60">C25</f>
        <v>FB</v>
      </c>
      <c r="D26" s="33">
        <f>Price!A24</f>
        <v>41400</v>
      </c>
      <c r="E26" s="30">
        <f>INDEX(Price!$A$5:$K$58,MATCH(D26,Price!$A$5:$A$58,0),MATCH(C26,Price!$A$5:$K$5,0))</f>
        <v>26.68</v>
      </c>
      <c r="K26" s="16">
        <f t="shared" ref="K26" si="61">F25</f>
        <v>371</v>
      </c>
      <c r="L26" s="29">
        <f t="shared" ref="L26" si="62">K26*E26</f>
        <v>9898.2800000000007</v>
      </c>
      <c r="M26" s="29">
        <f t="shared" ref="M26" si="63">L26+J25</f>
        <v>9918.15</v>
      </c>
      <c r="N26" t="str">
        <f t="shared" si="0"/>
        <v/>
      </c>
    </row>
    <row r="28" spans="2:14" ht="16.5" thickBot="1" x14ac:dyDescent="0.3">
      <c r="B28" s="8" t="s">
        <v>37</v>
      </c>
      <c r="C28" s="8"/>
      <c r="D28" s="34"/>
      <c r="E28" s="8"/>
      <c r="M28" s="35">
        <f>M26</f>
        <v>9918.15</v>
      </c>
      <c r="N28" s="29"/>
    </row>
    <row r="29" spans="2:14" ht="16.5" thickTop="1" x14ac:dyDescent="0.25">
      <c r="M29" s="29"/>
      <c r="N29" s="29"/>
    </row>
    <row r="30" spans="2:14" x14ac:dyDescent="0.25">
      <c r="M30" s="29"/>
      <c r="N30" s="29"/>
    </row>
    <row r="31" spans="2:14" x14ac:dyDescent="0.25">
      <c r="M31" s="29"/>
      <c r="N31" s="29"/>
    </row>
    <row r="32" spans="2:14" x14ac:dyDescent="0.25">
      <c r="M32" s="29"/>
      <c r="N32" s="29"/>
    </row>
    <row r="33" spans="13:14" x14ac:dyDescent="0.25">
      <c r="M33" s="29"/>
      <c r="N33" s="29"/>
    </row>
    <row r="34" spans="13:14" x14ac:dyDescent="0.25">
      <c r="M34" s="29"/>
      <c r="N34" s="29"/>
    </row>
    <row r="35" spans="13:14" x14ac:dyDescent="0.25">
      <c r="M35" s="29"/>
      <c r="N35" s="29"/>
    </row>
    <row r="36" spans="13:14" x14ac:dyDescent="0.25">
      <c r="M36" s="29"/>
      <c r="N36" s="29"/>
    </row>
    <row r="37" spans="13:14" x14ac:dyDescent="0.25">
      <c r="M37" s="29"/>
      <c r="N37" s="29"/>
    </row>
    <row r="38" spans="13:14" x14ac:dyDescent="0.25">
      <c r="M38" s="29"/>
      <c r="N38" s="29"/>
    </row>
    <row r="39" spans="13:14" x14ac:dyDescent="0.25">
      <c r="M39" s="29"/>
      <c r="N39" s="29"/>
    </row>
    <row r="40" spans="13:14" x14ac:dyDescent="0.25">
      <c r="M40" s="29"/>
      <c r="N40" s="29"/>
    </row>
    <row r="41" spans="13:14" x14ac:dyDescent="0.25">
      <c r="M41" s="29"/>
      <c r="N41" s="29"/>
    </row>
    <row r="42" spans="13:14" x14ac:dyDescent="0.25">
      <c r="M42" s="29"/>
      <c r="N42" s="29"/>
    </row>
    <row r="43" spans="13:14" x14ac:dyDescent="0.25">
      <c r="M43" s="29"/>
      <c r="N43" s="29"/>
    </row>
    <row r="44" spans="13:14" x14ac:dyDescent="0.25">
      <c r="M44" s="29"/>
      <c r="N44" s="29"/>
    </row>
    <row r="45" spans="13:14" x14ac:dyDescent="0.25">
      <c r="M45" s="29"/>
      <c r="N45" s="29"/>
    </row>
    <row r="46" spans="13:14" x14ac:dyDescent="0.25">
      <c r="M46" s="29"/>
      <c r="N46" s="29"/>
    </row>
    <row r="47" spans="13:14" x14ac:dyDescent="0.25">
      <c r="M47" s="29"/>
      <c r="N47" s="29"/>
    </row>
    <row r="48" spans="13:14" x14ac:dyDescent="0.25">
      <c r="M48" s="29"/>
      <c r="N48" s="29"/>
    </row>
    <row r="49" spans="13:14" x14ac:dyDescent="0.25">
      <c r="M49" s="29"/>
      <c r="N49" s="29"/>
    </row>
  </sheetData>
  <dataValidations count="1">
    <dataValidation type="list" allowBlank="1" showInputMessage="1" showErrorMessage="1" sqref="D7:D26">
      <formula1>dates</formula1>
    </dataValidation>
  </dataValidations>
  <pageMargins left="0.7" right="0.7" top="0.75" bottom="0.75" header="0.3" footer="0.3"/>
  <drawing r:id="rId1"/>
  <legacyDrawing r:id="rId2"/>
  <controls>
    <mc:AlternateContent xmlns:mc="http://schemas.openxmlformats.org/markup-compatibility/2006">
      <mc:Choice Requires="x14">
        <control shapeId="1025" r:id="rId3" name="Control 1">
          <controlPr defaultSize="0" r:id="rId4">
            <anchor moveWithCells="1">
              <from>
                <xdr:col>0</xdr:col>
                <xdr:colOff>0</xdr:colOff>
                <xdr:row>0</xdr:row>
                <xdr:rowOff>0</xdr:rowOff>
              </from>
              <to>
                <xdr:col>1</xdr:col>
                <xdr:colOff>714375</xdr:colOff>
                <xdr:row>1</xdr:row>
                <xdr:rowOff>19050</xdr:rowOff>
              </to>
            </anchor>
          </controlPr>
        </control>
      </mc:Choice>
      <mc:Fallback>
        <control shapeId="1025" r:id="rId3" name="Control 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Price!$B$5:$K$5</xm:f>
          </x14:formula1>
          <xm:sqref>C7 C9 C11 C13 C15 C17 C19 C21 C23 C25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vt:lpstr>
      <vt:lpstr>Sample Trade Summary Page</vt:lpstr>
      <vt:lpstr>dates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Carlton Collins</dc:creator>
  <cp:lastModifiedBy>J. Carlton Collins</cp:lastModifiedBy>
  <dcterms:created xsi:type="dcterms:W3CDTF">2013-11-27T23:08:25Z</dcterms:created>
  <dcterms:modified xsi:type="dcterms:W3CDTF">2014-04-26T04:04:32Z</dcterms:modified>
</cp:coreProperties>
</file>